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Règles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 &quot;h&quot;"/>
    <numFmt numFmtId="165" formatCode="dd/mm/yyyy"/>
    <numFmt numFmtId="166" formatCode="hh:mm"/>
    <numFmt numFmtId="167" formatCode="[h]:mm"/>
    <numFmt numFmtId="168" formatCode="#,##0.00 &quot;€&quot;"/>
  </numFmts>
  <fonts count="12">
    <font>
      <name val="Calibri"/>
      <family val="2"/>
      <color theme="1"/>
      <sz val="11"/>
      <scheme val="minor"/>
    </font>
    <font>
      <b val="1"/>
      <color rgb="001C2838"/>
      <sz val="14"/>
    </font>
    <font>
      <i val="1"/>
      <color rgb="004B5566"/>
    </font>
    <font>
      <color rgb="001C2838"/>
    </font>
    <font>
      <b val="1"/>
      <color rgb="001C2838"/>
    </font>
    <font>
      <color rgb="004B5566"/>
      <sz val="10"/>
    </font>
    <font>
      <b val="1"/>
      <color rgb="001C2838"/>
      <sz val="16"/>
    </font>
    <font>
      <color rgb="004B5566"/>
    </font>
    <font>
      <b val="1"/>
      <color rgb="001C2838"/>
      <sz val="9"/>
    </font>
    <font>
      <b val="1"/>
      <color rgb="00F3EFE4"/>
    </font>
    <font>
      <b val="1"/>
      <color rgb="00C8321F"/>
    </font>
    <font>
      <color rgb="001C2838"/>
      <sz val="11"/>
    </font>
  </fonts>
  <fills count="6">
    <fill>
      <patternFill/>
    </fill>
    <fill>
      <patternFill patternType="gray125"/>
    </fill>
    <fill>
      <patternFill patternType="solid">
        <fgColor rgb="00FFFDF8"/>
      </patternFill>
    </fill>
    <fill>
      <patternFill patternType="solid">
        <fgColor rgb="00F3EFE4"/>
      </patternFill>
    </fill>
    <fill>
      <patternFill patternType="solid">
        <fgColor rgb="00EFE8DA"/>
      </patternFill>
    </fill>
    <fill>
      <patternFill patternType="solid">
        <fgColor rgb="001F4E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9" fillId="5" borderId="0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166" fontId="0" fillId="2" borderId="0" applyAlignment="1" pivotButton="0" quotePrefix="0" xfId="0">
      <alignment horizontal="center"/>
    </xf>
    <xf numFmtId="167" fontId="0" fillId="4" borderId="0" applyAlignment="1" pivotButton="0" quotePrefix="0" xfId="0">
      <alignment horizontal="center"/>
    </xf>
    <xf numFmtId="1" fontId="0" fillId="2" borderId="0" pivotButton="0" quotePrefix="0" xfId="0"/>
    <xf numFmtId="167" fontId="4" fillId="4" borderId="0" pivotButton="0" quotePrefix="0" xfId="0"/>
    <xf numFmtId="167" fontId="0" fillId="4" borderId="0" pivotButton="0" quotePrefix="0" xfId="0"/>
    <xf numFmtId="168" fontId="0" fillId="2" borderId="0" pivotButton="0" quotePrefix="0" xfId="0"/>
    <xf numFmtId="168" fontId="0" fillId="4" borderId="0" pivotButton="0" quotePrefix="0" xfId="0"/>
    <xf numFmtId="0" fontId="10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9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F1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10" customWidth="1" min="38" max="38"/>
    <col width="10" customWidth="1" min="39" max="39"/>
    <col width="9" customWidth="1" min="40" max="40"/>
    <col width="9" customWidth="1" min="41" max="41"/>
    <col width="9" customWidth="1" min="42" max="42"/>
    <col width="11" customWidth="1" min="43" max="43"/>
    <col width="12" customWidth="1" min="44" max="44"/>
    <col width="46" customWidth="1" min="45" max="45"/>
    <col hidden="1" width="13" customWidth="1" min="47" max="47"/>
    <col hidden="1" width="13" customWidth="1" min="48" max="48"/>
    <col hidden="1" width="13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57" max="57"/>
    <col hidden="1" width="13" customWidth="1" min="58" max="58"/>
    <col hidden="1" width="13" customWidth="1" min="59" max="59"/>
    <col hidden="1" width="13" customWidth="1" min="60" max="60"/>
    <col hidden="1" width="13" customWidth="1" min="61" max="61"/>
    <col hidden="1" width="13" customWidth="1" min="62" max="62"/>
    <col hidden="1" width="13" customWidth="1" min="63" max="63"/>
    <col hidden="1" width="13" customWidth="1" min="64" max="64"/>
    <col hidden="1" width="13" customWidth="1" min="65" max="65"/>
    <col hidden="1" width="13" customWidth="1" min="66" max="66"/>
    <col hidden="1" width="13" customWidth="1" min="67" max="67"/>
    <col hidden="1" width="13" customWidth="1" min="68" max="68"/>
    <col hidden="1" width="13" customWidth="1" min="69" max="69"/>
    <col hidden="1" width="13" customWidth="1" min="70" max="70"/>
    <col hidden="1" width="13" customWidth="1" min="71" max="71"/>
    <col hidden="1" width="13" customWidth="1" min="72" max="72"/>
    <col hidden="1" width="13" customWidth="1" min="73" max="73"/>
    <col hidden="1" width="13" customWidth="1" min="74" max="74"/>
    <col hidden="1" width="13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</cols>
  <sheetData>
    <row r="1">
      <c r="A1" s="1" t="inlineStr">
        <is>
          <t>Planning de la semaine</t>
        </is>
      </c>
    </row>
    <row r="2">
      <c r="A2" s="2" t="inlineStr">
        <is>
          <t>Établissement</t>
        </is>
      </c>
      <c r="B2" s="3" t="n"/>
      <c r="D2" s="2" t="inlineStr">
        <is>
          <t>Semaine du</t>
        </is>
      </c>
      <c r="E2" s="4" t="n"/>
    </row>
    <row r="3">
      <c r="A3" s="5" t="inlineStr">
        <is>
          <t>Les quatre premières lignes sont un exemple : remplace-les par ton équipe. Une heure de fin plus petite que l'heure de début finit après minuit.</t>
        </is>
      </c>
    </row>
    <row r="5" ht="30" customHeight="1">
      <c r="A5" s="6" t="inlineStr">
        <is>
          <t>Salarié</t>
        </is>
      </c>
      <c r="B5" s="6" t="inlineStr">
        <is>
          <t>Poste</t>
        </is>
      </c>
      <c r="C5" s="6" t="inlineStr">
        <is>
          <t>Lundi</t>
        </is>
      </c>
      <c r="D5" s="6" t="n"/>
      <c r="E5" s="6" t="n"/>
      <c r="F5" s="6" t="n"/>
      <c r="G5" s="6" t="n"/>
      <c r="H5" s="6" t="inlineStr">
        <is>
          <t>Mardi</t>
        </is>
      </c>
      <c r="I5" s="6" t="n"/>
      <c r="J5" s="6" t="n"/>
      <c r="K5" s="6" t="n"/>
      <c r="L5" s="6" t="n"/>
      <c r="M5" s="6" t="inlineStr">
        <is>
          <t>Mercredi</t>
        </is>
      </c>
      <c r="N5" s="6" t="n"/>
      <c r="O5" s="6" t="n"/>
      <c r="P5" s="6" t="n"/>
      <c r="Q5" s="6" t="n"/>
      <c r="R5" s="6" t="inlineStr">
        <is>
          <t>Jeudi</t>
        </is>
      </c>
      <c r="S5" s="6" t="n"/>
      <c r="T5" s="6" t="n"/>
      <c r="U5" s="6" t="n"/>
      <c r="V5" s="6" t="n"/>
      <c r="W5" s="6" t="inlineStr">
        <is>
          <t>Vendredi</t>
        </is>
      </c>
      <c r="X5" s="6" t="n"/>
      <c r="Y5" s="6" t="n"/>
      <c r="Z5" s="6" t="n"/>
      <c r="AA5" s="6" t="n"/>
      <c r="AB5" s="6" t="inlineStr">
        <is>
          <t>Samedi</t>
        </is>
      </c>
      <c r="AC5" s="6" t="n"/>
      <c r="AD5" s="6" t="n"/>
      <c r="AE5" s="6" t="n"/>
      <c r="AF5" s="6" t="n"/>
      <c r="AG5" s="6" t="inlineStr">
        <is>
          <t>Dimanche</t>
        </is>
      </c>
      <c r="AH5" s="6" t="n"/>
      <c r="AI5" s="6" t="n"/>
      <c r="AJ5" s="6" t="n"/>
      <c r="AK5" s="6" t="n"/>
      <c r="AL5" s="6" t="inlineStr">
        <is>
          <t>Pauses non payées (min)</t>
        </is>
      </c>
      <c r="AM5" s="6" t="inlineStr">
        <is>
          <t>Total semaine</t>
        </is>
      </c>
      <c r="AN5" s="6" t="inlineStr">
        <is>
          <t>Heures sup +10 %</t>
        </is>
      </c>
      <c r="AO5" s="6" t="inlineStr">
        <is>
          <t>Heures sup +20 %</t>
        </is>
      </c>
      <c r="AP5" s="6" t="inlineStr">
        <is>
          <t>Heures sup +50 %</t>
        </is>
      </c>
      <c r="AQ5" s="6" t="inlineStr">
        <is>
          <t>Taux horaire brut (€)</t>
        </is>
      </c>
      <c r="AR5" s="6" t="inlineStr">
        <is>
          <t>Heures sup payées (€)</t>
        </is>
      </c>
      <c r="AS5" s="6" t="inlineStr">
        <is>
          <t>À vérifier</t>
        </is>
      </c>
    </row>
    <row r="6" ht="28" customHeight="1">
      <c r="C6" s="7" t="inlineStr">
        <is>
          <t>Midi début</t>
        </is>
      </c>
      <c r="D6" s="7" t="inlineStr">
        <is>
          <t>Midi fin</t>
        </is>
      </c>
      <c r="E6" s="7" t="inlineStr">
        <is>
          <t>Soir début</t>
        </is>
      </c>
      <c r="F6" s="7" t="inlineStr">
        <is>
          <t>Soir fin</t>
        </is>
      </c>
      <c r="G6" s="8" t="inlineStr">
        <is>
          <t>Heures</t>
        </is>
      </c>
      <c r="H6" s="7" t="inlineStr">
        <is>
          <t>Midi début</t>
        </is>
      </c>
      <c r="I6" s="7" t="inlineStr">
        <is>
          <t>Midi fin</t>
        </is>
      </c>
      <c r="J6" s="7" t="inlineStr">
        <is>
          <t>Soir début</t>
        </is>
      </c>
      <c r="K6" s="7" t="inlineStr">
        <is>
          <t>Soir fin</t>
        </is>
      </c>
      <c r="L6" s="8" t="inlineStr">
        <is>
          <t>Heures</t>
        </is>
      </c>
      <c r="M6" s="7" t="inlineStr">
        <is>
          <t>Midi début</t>
        </is>
      </c>
      <c r="N6" s="7" t="inlineStr">
        <is>
          <t>Midi fin</t>
        </is>
      </c>
      <c r="O6" s="7" t="inlineStr">
        <is>
          <t>Soir début</t>
        </is>
      </c>
      <c r="P6" s="7" t="inlineStr">
        <is>
          <t>Soir fin</t>
        </is>
      </c>
      <c r="Q6" s="8" t="inlineStr">
        <is>
          <t>Heures</t>
        </is>
      </c>
      <c r="R6" s="7" t="inlineStr">
        <is>
          <t>Midi début</t>
        </is>
      </c>
      <c r="S6" s="7" t="inlineStr">
        <is>
          <t>Midi fin</t>
        </is>
      </c>
      <c r="T6" s="7" t="inlineStr">
        <is>
          <t>Soir début</t>
        </is>
      </c>
      <c r="U6" s="7" t="inlineStr">
        <is>
          <t>Soir fin</t>
        </is>
      </c>
      <c r="V6" s="8" t="inlineStr">
        <is>
          <t>Heures</t>
        </is>
      </c>
      <c r="W6" s="7" t="inlineStr">
        <is>
          <t>Midi début</t>
        </is>
      </c>
      <c r="X6" s="7" t="inlineStr">
        <is>
          <t>Midi fin</t>
        </is>
      </c>
      <c r="Y6" s="7" t="inlineStr">
        <is>
          <t>Soir début</t>
        </is>
      </c>
      <c r="Z6" s="7" t="inlineStr">
        <is>
          <t>Soir fin</t>
        </is>
      </c>
      <c r="AA6" s="8" t="inlineStr">
        <is>
          <t>Heures</t>
        </is>
      </c>
      <c r="AB6" s="7" t="inlineStr">
        <is>
          <t>Midi début</t>
        </is>
      </c>
      <c r="AC6" s="7" t="inlineStr">
        <is>
          <t>Midi fin</t>
        </is>
      </c>
      <c r="AD6" s="7" t="inlineStr">
        <is>
          <t>Soir début</t>
        </is>
      </c>
      <c r="AE6" s="7" t="inlineStr">
        <is>
          <t>Soir fin</t>
        </is>
      </c>
      <c r="AF6" s="8" t="inlineStr">
        <is>
          <t>Heures</t>
        </is>
      </c>
      <c r="AG6" s="7" t="inlineStr">
        <is>
          <t>Midi début</t>
        </is>
      </c>
      <c r="AH6" s="7" t="inlineStr">
        <is>
          <t>Midi fin</t>
        </is>
      </c>
      <c r="AI6" s="7" t="inlineStr">
        <is>
          <t>Soir début</t>
        </is>
      </c>
      <c r="AJ6" s="7" t="inlineStr">
        <is>
          <t>Soir fin</t>
        </is>
      </c>
      <c r="AK6" s="8" t="inlineStr">
        <is>
          <t>Heures</t>
        </is>
      </c>
    </row>
    <row r="7">
      <c r="A7" s="3" t="inlineStr">
        <is>
          <t>Inès</t>
        </is>
      </c>
      <c r="B7" s="3" t="inlineStr">
        <is>
          <t>Serveuse</t>
        </is>
      </c>
      <c r="C7" s="9" t="n"/>
      <c r="D7" s="9" t="n"/>
      <c r="E7" s="9" t="n"/>
      <c r="F7" s="9" t="n"/>
      <c r="G7" s="10">
        <f>BP7/1440</f>
        <v/>
      </c>
      <c r="H7" s="9" t="n">
        <v>0.4583333333333333</v>
      </c>
      <c r="I7" s="9" t="n">
        <v>0.625</v>
      </c>
      <c r="J7" s="9" t="n">
        <v>0.7708333333333334</v>
      </c>
      <c r="K7" s="9" t="n">
        <v>0.9791666666666666</v>
      </c>
      <c r="L7" s="10">
        <f>BQ7/1440</f>
        <v/>
      </c>
      <c r="M7" s="9" t="n">
        <v>0.4583333333333333</v>
      </c>
      <c r="N7" s="9" t="n">
        <v>0.625</v>
      </c>
      <c r="O7" s="9" t="n">
        <v>0.7708333333333334</v>
      </c>
      <c r="P7" s="9" t="n">
        <v>0.9583333333333334</v>
      </c>
      <c r="Q7" s="10">
        <f>BR7/1440</f>
        <v/>
      </c>
      <c r="R7" s="9" t="n">
        <v>0.4583333333333333</v>
      </c>
      <c r="S7" s="9" t="n">
        <v>0.625</v>
      </c>
      <c r="T7" s="9" t="n">
        <v>0.7708333333333334</v>
      </c>
      <c r="U7" s="9" t="n">
        <v>0.9791666666666666</v>
      </c>
      <c r="V7" s="10">
        <f>BS7/1440</f>
        <v/>
      </c>
      <c r="W7" s="9" t="n">
        <v>0.4583333333333333</v>
      </c>
      <c r="X7" s="9" t="n">
        <v>0.625</v>
      </c>
      <c r="Y7" s="9" t="n">
        <v>0.7708333333333334</v>
      </c>
      <c r="Z7" s="9" t="n">
        <v>0.9895833333333334</v>
      </c>
      <c r="AA7" s="10">
        <f>BT7/1440</f>
        <v/>
      </c>
      <c r="AB7" s="9" t="n"/>
      <c r="AC7" s="9" t="n"/>
      <c r="AD7" s="9" t="n">
        <v>0.75</v>
      </c>
      <c r="AE7" s="9" t="n">
        <v>0.03472222222222222</v>
      </c>
      <c r="AF7" s="10">
        <f>BU7/1440</f>
        <v/>
      </c>
      <c r="AG7" s="9" t="n"/>
      <c r="AH7" s="9" t="n"/>
      <c r="AI7" s="9" t="n"/>
      <c r="AJ7" s="9" t="n"/>
      <c r="AK7" s="10">
        <f>BV7/1440</f>
        <v/>
      </c>
      <c r="AL7" s="11" t="n">
        <v>20</v>
      </c>
      <c r="AM7" s="12">
        <f>CC7/1440</f>
        <v/>
      </c>
      <c r="AN7" s="13">
        <f>CD7/1440</f>
        <v/>
      </c>
      <c r="AO7" s="13">
        <f>CE7/1440</f>
        <v/>
      </c>
      <c r="AP7" s="13">
        <f>CF7/1440</f>
        <v/>
      </c>
      <c r="AQ7" s="14" t="n"/>
      <c r="AR7" s="15">
        <f>IF(COUNT(AQ7)=0,"",ROUND(AQ7*(CD7*(1+Règles!$B$10)+CE7*(1+Règles!$B$11)+CF7*(1+Règles!$B$12))/60,2))</f>
        <v/>
      </c>
      <c r="AS7" s="16">
        <f>TRIM(IF(COUNTIF(BW7:CB7,"&lt;"&amp;(Règles!$B$4*60))&gt;0,"Moins de 11 h de repos entre deux journées. ","")&amp;IF(SUM(BI7:BO7)*20&gt;IF(COUNT(AL7)=0,0,AL7),"Service de 6 h ou plus sans pause notée : 20 min à prévoir. ","")&amp;IF(CC7&gt;Règles!$B$6*60,"Plus de 48 h dans la semaine.",""))</f>
        <v/>
      </c>
      <c r="AU7">
        <f>IF(COUNT(C7)=1,(HOUR(C7)*60+MINUTE(C7)),IF(COUNT(E7)=1,(HOUR(E7)*60+MINUTE(E7)),0))</f>
        <v/>
      </c>
      <c r="AV7">
        <f>IF(COUNT(H7)=1,(HOUR(H7)*60+MINUTE(H7)),IF(COUNT(J7)=1,(HOUR(J7)*60+MINUTE(J7)),0))</f>
        <v/>
      </c>
      <c r="AW7">
        <f>IF(COUNT(M7)=1,(HOUR(M7)*60+MINUTE(M7)),IF(COUNT(O7)=1,(HOUR(O7)*60+MINUTE(O7)),0))</f>
        <v/>
      </c>
      <c r="AX7">
        <f>IF(COUNT(R7)=1,(HOUR(R7)*60+MINUTE(R7)),IF(COUNT(T7)=1,(HOUR(T7)*60+MINUTE(T7)),0))</f>
        <v/>
      </c>
      <c r="AY7">
        <f>IF(COUNT(W7)=1,(HOUR(W7)*60+MINUTE(W7)),IF(COUNT(Y7)=1,(HOUR(Y7)*60+MINUTE(Y7)),0))</f>
        <v/>
      </c>
      <c r="AZ7">
        <f>IF(COUNT(AB7)=1,(HOUR(AB7)*60+MINUTE(AB7)),IF(COUNT(AD7)=1,(HOUR(AD7)*60+MINUTE(AD7)),0))</f>
        <v/>
      </c>
      <c r="BA7">
        <f>IF(COUNT(AG7)=1,(HOUR(AG7)*60+MINUTE(AG7)),IF(COUNT(AI7)=1,(HOUR(AI7)*60+MINUTE(AI7)),0))</f>
        <v/>
      </c>
      <c r="BB7">
        <f>IF(COUNT(E7,F7)=2,(HOUR(E7)*60+MINUTE(E7))+MOD((HOUR(F7)*60+MINUTE(F7))-(HOUR(E7)*60+MINUTE(E7)),1440),IF(COUNT(C7,D7)=2,(HOUR(C7)*60+MINUTE(C7))+MOD((HOUR(D7)*60+MINUTE(D7))-(HOUR(C7)*60+MINUTE(C7)),1440),0))</f>
        <v/>
      </c>
      <c r="BC7">
        <f>IF(COUNT(J7,K7)=2,(HOUR(J7)*60+MINUTE(J7))+MOD((HOUR(K7)*60+MINUTE(K7))-(HOUR(J7)*60+MINUTE(J7)),1440),IF(COUNT(H7,I7)=2,(HOUR(H7)*60+MINUTE(H7))+MOD((HOUR(I7)*60+MINUTE(I7))-(HOUR(H7)*60+MINUTE(H7)),1440),0))</f>
        <v/>
      </c>
      <c r="BD7">
        <f>IF(COUNT(O7,P7)=2,(HOUR(O7)*60+MINUTE(O7))+MOD((HOUR(P7)*60+MINUTE(P7))-(HOUR(O7)*60+MINUTE(O7)),1440),IF(COUNT(M7,N7)=2,(HOUR(M7)*60+MINUTE(M7))+MOD((HOUR(N7)*60+MINUTE(N7))-(HOUR(M7)*60+MINUTE(M7)),1440),0))</f>
        <v/>
      </c>
      <c r="BE7">
        <f>IF(COUNT(T7,U7)=2,(HOUR(T7)*60+MINUTE(T7))+MOD((HOUR(U7)*60+MINUTE(U7))-(HOUR(T7)*60+MINUTE(T7)),1440),IF(COUNT(R7,S7)=2,(HOUR(R7)*60+MINUTE(R7))+MOD((HOUR(S7)*60+MINUTE(S7))-(HOUR(R7)*60+MINUTE(R7)),1440),0))</f>
        <v/>
      </c>
      <c r="BF7">
        <f>IF(COUNT(Y7,Z7)=2,(HOUR(Y7)*60+MINUTE(Y7))+MOD((HOUR(Z7)*60+MINUTE(Z7))-(HOUR(Y7)*60+MINUTE(Y7)),1440),IF(COUNT(W7,X7)=2,(HOUR(W7)*60+MINUTE(W7))+MOD((HOUR(X7)*60+MINUTE(X7))-(HOUR(W7)*60+MINUTE(W7)),1440),0))</f>
        <v/>
      </c>
      <c r="BG7">
        <f>IF(COUNT(AD7,AE7)=2,(HOUR(AD7)*60+MINUTE(AD7))+MOD((HOUR(AE7)*60+MINUTE(AE7))-(HOUR(AD7)*60+MINUTE(AD7)),1440),IF(COUNT(AB7,AC7)=2,(HOUR(AB7)*60+MINUTE(AB7))+MOD((HOUR(AC7)*60+MINUTE(AC7))-(HOUR(AB7)*60+MINUTE(AB7)),1440),0))</f>
        <v/>
      </c>
      <c r="BH7">
        <f>IF(COUNT(AI7,AJ7)=2,(HOUR(AI7)*60+MINUTE(AI7))+MOD((HOUR(AJ7)*60+MINUTE(AJ7))-(HOUR(AI7)*60+MINUTE(AI7)),1440),IF(COUNT(AG7,AH7)=2,(HOUR(AG7)*60+MINUTE(AG7))+MOD((HOUR(AH7)*60+MINUTE(AH7))-(HOUR(AG7)*60+MINUTE(AG7)),1440),0))</f>
        <v/>
      </c>
      <c r="BI7">
        <f>IF(OR(IF(COUNT(C7,D7)&lt;2,0,MOD((HOUR(D7)*60+MINUTE(D7))-(HOUR(C7)*60+MINUTE(C7)),1440))&gt;=Règles!$B$5*60,IF(COUNT(E7,F7)&lt;2,0,MOD((HOUR(F7)*60+MINUTE(F7))-(HOUR(E7)*60+MINUTE(E7)),1440))&gt;=Règles!$B$5*60),1,0)</f>
        <v/>
      </c>
      <c r="BJ7">
        <f>IF(OR(IF(COUNT(H7,I7)&lt;2,0,MOD((HOUR(I7)*60+MINUTE(I7))-(HOUR(H7)*60+MINUTE(H7)),1440))&gt;=Règles!$B$5*60,IF(COUNT(J7,K7)&lt;2,0,MOD((HOUR(K7)*60+MINUTE(K7))-(HOUR(J7)*60+MINUTE(J7)),1440))&gt;=Règles!$B$5*60),1,0)</f>
        <v/>
      </c>
      <c r="BK7">
        <f>IF(OR(IF(COUNT(M7,N7)&lt;2,0,MOD((HOUR(N7)*60+MINUTE(N7))-(HOUR(M7)*60+MINUTE(M7)),1440))&gt;=Règles!$B$5*60,IF(COUNT(O7,P7)&lt;2,0,MOD((HOUR(P7)*60+MINUTE(P7))-(HOUR(O7)*60+MINUTE(O7)),1440))&gt;=Règles!$B$5*60),1,0)</f>
        <v/>
      </c>
      <c r="BL7">
        <f>IF(OR(IF(COUNT(R7,S7)&lt;2,0,MOD((HOUR(S7)*60+MINUTE(S7))-(HOUR(R7)*60+MINUTE(R7)),1440))&gt;=Règles!$B$5*60,IF(COUNT(T7,U7)&lt;2,0,MOD((HOUR(U7)*60+MINUTE(U7))-(HOUR(T7)*60+MINUTE(T7)),1440))&gt;=Règles!$B$5*60),1,0)</f>
        <v/>
      </c>
      <c r="BM7">
        <f>IF(OR(IF(COUNT(W7,X7)&lt;2,0,MOD((HOUR(X7)*60+MINUTE(X7))-(HOUR(W7)*60+MINUTE(W7)),1440))&gt;=Règles!$B$5*60,IF(COUNT(Y7,Z7)&lt;2,0,MOD((HOUR(Z7)*60+MINUTE(Z7))-(HOUR(Y7)*60+MINUTE(Y7)),1440))&gt;=Règles!$B$5*60),1,0)</f>
        <v/>
      </c>
      <c r="BN7">
        <f>IF(OR(IF(COUNT(AB7,AC7)&lt;2,0,MOD((HOUR(AC7)*60+MINUTE(AC7))-(HOUR(AB7)*60+MINUTE(AB7)),1440))&gt;=Règles!$B$5*60,IF(COUNT(AD7,AE7)&lt;2,0,MOD((HOUR(AE7)*60+MINUTE(AE7))-(HOUR(AD7)*60+MINUTE(AD7)),1440))&gt;=Règles!$B$5*60),1,0)</f>
        <v/>
      </c>
      <c r="BO7">
        <f>IF(OR(IF(COUNT(AG7,AH7)&lt;2,0,MOD((HOUR(AH7)*60+MINUTE(AH7))-(HOUR(AG7)*60+MINUTE(AG7)),1440))&gt;=Règles!$B$5*60,IF(COUNT(AI7,AJ7)&lt;2,0,MOD((HOUR(AJ7)*60+MINUTE(AJ7))-(HOUR(AI7)*60+MINUTE(AI7)),1440))&gt;=Règles!$B$5*60),1,0)</f>
        <v/>
      </c>
      <c r="BP7">
        <f>IF(COUNT(C7,D7)&lt;2,0,MOD((HOUR(D7)*60+MINUTE(D7))-(HOUR(C7)*60+MINUTE(C7)),1440))+IF(COUNT(E7,F7)&lt;2,0,MOD((HOUR(F7)*60+MINUTE(F7))-(HOUR(E7)*60+MINUTE(E7)),1440))</f>
        <v/>
      </c>
      <c r="BQ7">
        <f>IF(COUNT(H7,I7)&lt;2,0,MOD((HOUR(I7)*60+MINUTE(I7))-(HOUR(H7)*60+MINUTE(H7)),1440))+IF(COUNT(J7,K7)&lt;2,0,MOD((HOUR(K7)*60+MINUTE(K7))-(HOUR(J7)*60+MINUTE(J7)),1440))</f>
        <v/>
      </c>
      <c r="BR7">
        <f>IF(COUNT(M7,N7)&lt;2,0,MOD((HOUR(N7)*60+MINUTE(N7))-(HOUR(M7)*60+MINUTE(M7)),1440))+IF(COUNT(O7,P7)&lt;2,0,MOD((HOUR(P7)*60+MINUTE(P7))-(HOUR(O7)*60+MINUTE(O7)),1440))</f>
        <v/>
      </c>
      <c r="BS7">
        <f>IF(COUNT(R7,S7)&lt;2,0,MOD((HOUR(S7)*60+MINUTE(S7))-(HOUR(R7)*60+MINUTE(R7)),1440))+IF(COUNT(T7,U7)&lt;2,0,MOD((HOUR(U7)*60+MINUTE(U7))-(HOUR(T7)*60+MINUTE(T7)),1440))</f>
        <v/>
      </c>
      <c r="BT7">
        <f>IF(COUNT(W7,X7)&lt;2,0,MOD((HOUR(X7)*60+MINUTE(X7))-(HOUR(W7)*60+MINUTE(W7)),1440))+IF(COUNT(Y7,Z7)&lt;2,0,MOD((HOUR(Z7)*60+MINUTE(Z7))-(HOUR(Y7)*60+MINUTE(Y7)),1440))</f>
        <v/>
      </c>
      <c r="BU7">
        <f>IF(COUNT(AB7,AC7)&lt;2,0,MOD((HOUR(AC7)*60+MINUTE(AC7))-(HOUR(AB7)*60+MINUTE(AB7)),1440))+IF(COUNT(AD7,AE7)&lt;2,0,MOD((HOUR(AE7)*60+MINUTE(AE7))-(HOUR(AD7)*60+MINUTE(AD7)),1440))</f>
        <v/>
      </c>
      <c r="BV7">
        <f>IF(COUNT(AG7,AH7)&lt;2,0,MOD((HOUR(AH7)*60+MINUTE(AH7))-(HOUR(AG7)*60+MINUTE(AG7)),1440))+IF(COUNT(AI7,AJ7)&lt;2,0,MOD((HOUR(AJ7)*60+MINUTE(AJ7))-(HOUR(AI7)*60+MINUTE(AI7)),1440))</f>
        <v/>
      </c>
      <c r="BW7">
        <f>IF(AND(BP7&gt;0,BQ7&gt;0),1440+AV7-BB7,99999)</f>
        <v/>
      </c>
      <c r="BX7">
        <f>IF(AND(BQ7&gt;0,BR7&gt;0),1440+AW7-BC7,99999)</f>
        <v/>
      </c>
      <c r="BY7">
        <f>IF(AND(BR7&gt;0,BS7&gt;0),1440+AX7-BD7,99999)</f>
        <v/>
      </c>
      <c r="BZ7">
        <f>IF(AND(BS7&gt;0,BT7&gt;0),1440+AY7-BE7,99999)</f>
        <v/>
      </c>
      <c r="CA7">
        <f>IF(AND(BT7&gt;0,BU7&gt;0),1440+AZ7-BF7,99999)</f>
        <v/>
      </c>
      <c r="CB7">
        <f>IF(AND(BU7&gt;0,BV7&gt;0),1440+BA7-BG7,99999)</f>
        <v/>
      </c>
      <c r="CC7">
        <f>SUM(BP7:BV7)-IF(COUNT(AL7)=0,0,AL7)</f>
        <v/>
      </c>
      <c r="CD7">
        <f>MIN(MAX(CC7-Règles!$B$7*60,0),(Règles!$B$8-Règles!$B$7)*60)</f>
        <v/>
      </c>
      <c r="CE7">
        <f>MIN(MAX(CC7-Règles!$B$8*60,0),(Règles!$B$9-Règles!$B$8)*60)</f>
        <v/>
      </c>
      <c r="CF7">
        <f>MAX(CC7-Règles!$B$9*60,0)</f>
        <v/>
      </c>
    </row>
    <row r="8">
      <c r="A8" s="3" t="inlineStr">
        <is>
          <t>Karim</t>
        </is>
      </c>
      <c r="B8" s="3" t="inlineStr">
        <is>
          <t>Cuisinier</t>
        </is>
      </c>
      <c r="C8" s="9" t="n"/>
      <c r="D8" s="9" t="n"/>
      <c r="E8" s="9" t="n"/>
      <c r="F8" s="9" t="n"/>
      <c r="G8" s="10">
        <f>BP8/1440</f>
        <v/>
      </c>
      <c r="H8" s="9" t="n">
        <v>0.3958333333333333</v>
      </c>
      <c r="I8" s="9" t="n">
        <v>0.6041666666666666</v>
      </c>
      <c r="J8" s="9" t="n">
        <v>0.75</v>
      </c>
      <c r="K8" s="9" t="n">
        <v>0.9166666666666666</v>
      </c>
      <c r="L8" s="10">
        <f>BQ8/1440</f>
        <v/>
      </c>
      <c r="M8" s="9" t="n">
        <v>0.3958333333333333</v>
      </c>
      <c r="N8" s="9" t="n">
        <v>0.6041666666666666</v>
      </c>
      <c r="O8" s="9" t="n">
        <v>0.75</v>
      </c>
      <c r="P8" s="9" t="n">
        <v>0.9166666666666666</v>
      </c>
      <c r="Q8" s="10">
        <f>BR8/1440</f>
        <v/>
      </c>
      <c r="R8" s="9" t="n">
        <v>0.3958333333333333</v>
      </c>
      <c r="S8" s="9" t="n">
        <v>0.6041666666666666</v>
      </c>
      <c r="T8" s="9" t="n">
        <v>0.75</v>
      </c>
      <c r="U8" s="9" t="n">
        <v>0.9166666666666666</v>
      </c>
      <c r="V8" s="10">
        <f>BS8/1440</f>
        <v/>
      </c>
      <c r="W8" s="9" t="n">
        <v>0.3958333333333333</v>
      </c>
      <c r="X8" s="9" t="n">
        <v>0.6041666666666666</v>
      </c>
      <c r="Y8" s="9" t="n">
        <v>0.75</v>
      </c>
      <c r="Z8" s="9" t="n">
        <v>0.9166666666666666</v>
      </c>
      <c r="AA8" s="10">
        <f>BT8/1440</f>
        <v/>
      </c>
      <c r="AB8" s="9" t="n">
        <v>0.3958333333333333</v>
      </c>
      <c r="AC8" s="9" t="n">
        <v>0.6041666666666666</v>
      </c>
      <c r="AD8" s="9" t="n">
        <v>0.75</v>
      </c>
      <c r="AE8" s="9" t="n">
        <v>0.9166666666666666</v>
      </c>
      <c r="AF8" s="10">
        <f>BU8/1440</f>
        <v/>
      </c>
      <c r="AG8" s="9" t="n"/>
      <c r="AH8" s="9" t="n"/>
      <c r="AI8" s="9" t="n"/>
      <c r="AJ8" s="9" t="n"/>
      <c r="AK8" s="10">
        <f>BV8/1440</f>
        <v/>
      </c>
      <c r="AL8" s="11" t="n"/>
      <c r="AM8" s="12">
        <f>CC8/1440</f>
        <v/>
      </c>
      <c r="AN8" s="13">
        <f>CD8/1440</f>
        <v/>
      </c>
      <c r="AO8" s="13">
        <f>CE8/1440</f>
        <v/>
      </c>
      <c r="AP8" s="13">
        <f>CF8/1440</f>
        <v/>
      </c>
      <c r="AQ8" s="14" t="n"/>
      <c r="AR8" s="15">
        <f>IF(COUNT(AQ8)=0,"",ROUND(AQ8*(CD8*(1+Règles!$B$10)+CE8*(1+Règles!$B$11)+CF8*(1+Règles!$B$12))/60,2))</f>
        <v/>
      </c>
      <c r="AS8" s="16">
        <f>TRIM(IF(COUNTIF(BW8:CB8,"&lt;"&amp;(Règles!$B$4*60))&gt;0,"Moins de 11 h de repos entre deux journées. ","")&amp;IF(SUM(BI8:BO8)*20&gt;IF(COUNT(AL8)=0,0,AL8),"Service de 6 h ou plus sans pause notée : 20 min à prévoir. ","")&amp;IF(CC8&gt;Règles!$B$6*60,"Plus de 48 h dans la semaine.",""))</f>
        <v/>
      </c>
      <c r="AU8">
        <f>IF(COUNT(C8)=1,(HOUR(C8)*60+MINUTE(C8)),IF(COUNT(E8)=1,(HOUR(E8)*60+MINUTE(E8)),0))</f>
        <v/>
      </c>
      <c r="AV8">
        <f>IF(COUNT(H8)=1,(HOUR(H8)*60+MINUTE(H8)),IF(COUNT(J8)=1,(HOUR(J8)*60+MINUTE(J8)),0))</f>
        <v/>
      </c>
      <c r="AW8">
        <f>IF(COUNT(M8)=1,(HOUR(M8)*60+MINUTE(M8)),IF(COUNT(O8)=1,(HOUR(O8)*60+MINUTE(O8)),0))</f>
        <v/>
      </c>
      <c r="AX8">
        <f>IF(COUNT(R8)=1,(HOUR(R8)*60+MINUTE(R8)),IF(COUNT(T8)=1,(HOUR(T8)*60+MINUTE(T8)),0))</f>
        <v/>
      </c>
      <c r="AY8">
        <f>IF(COUNT(W8)=1,(HOUR(W8)*60+MINUTE(W8)),IF(COUNT(Y8)=1,(HOUR(Y8)*60+MINUTE(Y8)),0))</f>
        <v/>
      </c>
      <c r="AZ8">
        <f>IF(COUNT(AB8)=1,(HOUR(AB8)*60+MINUTE(AB8)),IF(COUNT(AD8)=1,(HOUR(AD8)*60+MINUTE(AD8)),0))</f>
        <v/>
      </c>
      <c r="BA8">
        <f>IF(COUNT(AG8)=1,(HOUR(AG8)*60+MINUTE(AG8)),IF(COUNT(AI8)=1,(HOUR(AI8)*60+MINUTE(AI8)),0))</f>
        <v/>
      </c>
      <c r="BB8">
        <f>IF(COUNT(E8,F8)=2,(HOUR(E8)*60+MINUTE(E8))+MOD((HOUR(F8)*60+MINUTE(F8))-(HOUR(E8)*60+MINUTE(E8)),1440),IF(COUNT(C8,D8)=2,(HOUR(C8)*60+MINUTE(C8))+MOD((HOUR(D8)*60+MINUTE(D8))-(HOUR(C8)*60+MINUTE(C8)),1440),0))</f>
        <v/>
      </c>
      <c r="BC8">
        <f>IF(COUNT(J8,K8)=2,(HOUR(J8)*60+MINUTE(J8))+MOD((HOUR(K8)*60+MINUTE(K8))-(HOUR(J8)*60+MINUTE(J8)),1440),IF(COUNT(H8,I8)=2,(HOUR(H8)*60+MINUTE(H8))+MOD((HOUR(I8)*60+MINUTE(I8))-(HOUR(H8)*60+MINUTE(H8)),1440),0))</f>
        <v/>
      </c>
      <c r="BD8">
        <f>IF(COUNT(O8,P8)=2,(HOUR(O8)*60+MINUTE(O8))+MOD((HOUR(P8)*60+MINUTE(P8))-(HOUR(O8)*60+MINUTE(O8)),1440),IF(COUNT(M8,N8)=2,(HOUR(M8)*60+MINUTE(M8))+MOD((HOUR(N8)*60+MINUTE(N8))-(HOUR(M8)*60+MINUTE(M8)),1440),0))</f>
        <v/>
      </c>
      <c r="BE8">
        <f>IF(COUNT(T8,U8)=2,(HOUR(T8)*60+MINUTE(T8))+MOD((HOUR(U8)*60+MINUTE(U8))-(HOUR(T8)*60+MINUTE(T8)),1440),IF(COUNT(R8,S8)=2,(HOUR(R8)*60+MINUTE(R8))+MOD((HOUR(S8)*60+MINUTE(S8))-(HOUR(R8)*60+MINUTE(R8)),1440),0))</f>
        <v/>
      </c>
      <c r="BF8">
        <f>IF(COUNT(Y8,Z8)=2,(HOUR(Y8)*60+MINUTE(Y8))+MOD((HOUR(Z8)*60+MINUTE(Z8))-(HOUR(Y8)*60+MINUTE(Y8)),1440),IF(COUNT(W8,X8)=2,(HOUR(W8)*60+MINUTE(W8))+MOD((HOUR(X8)*60+MINUTE(X8))-(HOUR(W8)*60+MINUTE(W8)),1440),0))</f>
        <v/>
      </c>
      <c r="BG8">
        <f>IF(COUNT(AD8,AE8)=2,(HOUR(AD8)*60+MINUTE(AD8))+MOD((HOUR(AE8)*60+MINUTE(AE8))-(HOUR(AD8)*60+MINUTE(AD8)),1440),IF(COUNT(AB8,AC8)=2,(HOUR(AB8)*60+MINUTE(AB8))+MOD((HOUR(AC8)*60+MINUTE(AC8))-(HOUR(AB8)*60+MINUTE(AB8)),1440),0))</f>
        <v/>
      </c>
      <c r="BH8">
        <f>IF(COUNT(AI8,AJ8)=2,(HOUR(AI8)*60+MINUTE(AI8))+MOD((HOUR(AJ8)*60+MINUTE(AJ8))-(HOUR(AI8)*60+MINUTE(AI8)),1440),IF(COUNT(AG8,AH8)=2,(HOUR(AG8)*60+MINUTE(AG8))+MOD((HOUR(AH8)*60+MINUTE(AH8))-(HOUR(AG8)*60+MINUTE(AG8)),1440),0))</f>
        <v/>
      </c>
      <c r="BI8">
        <f>IF(OR(IF(COUNT(C8,D8)&lt;2,0,MOD((HOUR(D8)*60+MINUTE(D8))-(HOUR(C8)*60+MINUTE(C8)),1440))&gt;=Règles!$B$5*60,IF(COUNT(E8,F8)&lt;2,0,MOD((HOUR(F8)*60+MINUTE(F8))-(HOUR(E8)*60+MINUTE(E8)),1440))&gt;=Règles!$B$5*60),1,0)</f>
        <v/>
      </c>
      <c r="BJ8">
        <f>IF(OR(IF(COUNT(H8,I8)&lt;2,0,MOD((HOUR(I8)*60+MINUTE(I8))-(HOUR(H8)*60+MINUTE(H8)),1440))&gt;=Règles!$B$5*60,IF(COUNT(J8,K8)&lt;2,0,MOD((HOUR(K8)*60+MINUTE(K8))-(HOUR(J8)*60+MINUTE(J8)),1440))&gt;=Règles!$B$5*60),1,0)</f>
        <v/>
      </c>
      <c r="BK8">
        <f>IF(OR(IF(COUNT(M8,N8)&lt;2,0,MOD((HOUR(N8)*60+MINUTE(N8))-(HOUR(M8)*60+MINUTE(M8)),1440))&gt;=Règles!$B$5*60,IF(COUNT(O8,P8)&lt;2,0,MOD((HOUR(P8)*60+MINUTE(P8))-(HOUR(O8)*60+MINUTE(O8)),1440))&gt;=Règles!$B$5*60),1,0)</f>
        <v/>
      </c>
      <c r="BL8">
        <f>IF(OR(IF(COUNT(R8,S8)&lt;2,0,MOD((HOUR(S8)*60+MINUTE(S8))-(HOUR(R8)*60+MINUTE(R8)),1440))&gt;=Règles!$B$5*60,IF(COUNT(T8,U8)&lt;2,0,MOD((HOUR(U8)*60+MINUTE(U8))-(HOUR(T8)*60+MINUTE(T8)),1440))&gt;=Règles!$B$5*60),1,0)</f>
        <v/>
      </c>
      <c r="BM8">
        <f>IF(OR(IF(COUNT(W8,X8)&lt;2,0,MOD((HOUR(X8)*60+MINUTE(X8))-(HOUR(W8)*60+MINUTE(W8)),1440))&gt;=Règles!$B$5*60,IF(COUNT(Y8,Z8)&lt;2,0,MOD((HOUR(Z8)*60+MINUTE(Z8))-(HOUR(Y8)*60+MINUTE(Y8)),1440))&gt;=Règles!$B$5*60),1,0)</f>
        <v/>
      </c>
      <c r="BN8">
        <f>IF(OR(IF(COUNT(AB8,AC8)&lt;2,0,MOD((HOUR(AC8)*60+MINUTE(AC8))-(HOUR(AB8)*60+MINUTE(AB8)),1440))&gt;=Règles!$B$5*60,IF(COUNT(AD8,AE8)&lt;2,0,MOD((HOUR(AE8)*60+MINUTE(AE8))-(HOUR(AD8)*60+MINUTE(AD8)),1440))&gt;=Règles!$B$5*60),1,0)</f>
        <v/>
      </c>
      <c r="BO8">
        <f>IF(OR(IF(COUNT(AG8,AH8)&lt;2,0,MOD((HOUR(AH8)*60+MINUTE(AH8))-(HOUR(AG8)*60+MINUTE(AG8)),1440))&gt;=Règles!$B$5*60,IF(COUNT(AI8,AJ8)&lt;2,0,MOD((HOUR(AJ8)*60+MINUTE(AJ8))-(HOUR(AI8)*60+MINUTE(AI8)),1440))&gt;=Règles!$B$5*60),1,0)</f>
        <v/>
      </c>
      <c r="BP8">
        <f>IF(COUNT(C8,D8)&lt;2,0,MOD((HOUR(D8)*60+MINUTE(D8))-(HOUR(C8)*60+MINUTE(C8)),1440))+IF(COUNT(E8,F8)&lt;2,0,MOD((HOUR(F8)*60+MINUTE(F8))-(HOUR(E8)*60+MINUTE(E8)),1440))</f>
        <v/>
      </c>
      <c r="BQ8">
        <f>IF(COUNT(H8,I8)&lt;2,0,MOD((HOUR(I8)*60+MINUTE(I8))-(HOUR(H8)*60+MINUTE(H8)),1440))+IF(COUNT(J8,K8)&lt;2,0,MOD((HOUR(K8)*60+MINUTE(K8))-(HOUR(J8)*60+MINUTE(J8)),1440))</f>
        <v/>
      </c>
      <c r="BR8">
        <f>IF(COUNT(M8,N8)&lt;2,0,MOD((HOUR(N8)*60+MINUTE(N8))-(HOUR(M8)*60+MINUTE(M8)),1440))+IF(COUNT(O8,P8)&lt;2,0,MOD((HOUR(P8)*60+MINUTE(P8))-(HOUR(O8)*60+MINUTE(O8)),1440))</f>
        <v/>
      </c>
      <c r="BS8">
        <f>IF(COUNT(R8,S8)&lt;2,0,MOD((HOUR(S8)*60+MINUTE(S8))-(HOUR(R8)*60+MINUTE(R8)),1440))+IF(COUNT(T8,U8)&lt;2,0,MOD((HOUR(U8)*60+MINUTE(U8))-(HOUR(T8)*60+MINUTE(T8)),1440))</f>
        <v/>
      </c>
      <c r="BT8">
        <f>IF(COUNT(W8,X8)&lt;2,0,MOD((HOUR(X8)*60+MINUTE(X8))-(HOUR(W8)*60+MINUTE(W8)),1440))+IF(COUNT(Y8,Z8)&lt;2,0,MOD((HOUR(Z8)*60+MINUTE(Z8))-(HOUR(Y8)*60+MINUTE(Y8)),1440))</f>
        <v/>
      </c>
      <c r="BU8">
        <f>IF(COUNT(AB8,AC8)&lt;2,0,MOD((HOUR(AC8)*60+MINUTE(AC8))-(HOUR(AB8)*60+MINUTE(AB8)),1440))+IF(COUNT(AD8,AE8)&lt;2,0,MOD((HOUR(AE8)*60+MINUTE(AE8))-(HOUR(AD8)*60+MINUTE(AD8)),1440))</f>
        <v/>
      </c>
      <c r="BV8">
        <f>IF(COUNT(AG8,AH8)&lt;2,0,MOD((HOUR(AH8)*60+MINUTE(AH8))-(HOUR(AG8)*60+MINUTE(AG8)),1440))+IF(COUNT(AI8,AJ8)&lt;2,0,MOD((HOUR(AJ8)*60+MINUTE(AJ8))-(HOUR(AI8)*60+MINUTE(AI8)),1440))</f>
        <v/>
      </c>
      <c r="BW8">
        <f>IF(AND(BP8&gt;0,BQ8&gt;0),1440+AV8-BB8,99999)</f>
        <v/>
      </c>
      <c r="BX8">
        <f>IF(AND(BQ8&gt;0,BR8&gt;0),1440+AW8-BC8,99999)</f>
        <v/>
      </c>
      <c r="BY8">
        <f>IF(AND(BR8&gt;0,BS8&gt;0),1440+AX8-BD8,99999)</f>
        <v/>
      </c>
      <c r="BZ8">
        <f>IF(AND(BS8&gt;0,BT8&gt;0),1440+AY8-BE8,99999)</f>
        <v/>
      </c>
      <c r="CA8">
        <f>IF(AND(BT8&gt;0,BU8&gt;0),1440+AZ8-BF8,99999)</f>
        <v/>
      </c>
      <c r="CB8">
        <f>IF(AND(BU8&gt;0,BV8&gt;0),1440+BA8-BG8,99999)</f>
        <v/>
      </c>
      <c r="CC8">
        <f>SUM(BP8:BV8)-IF(COUNT(AL8)=0,0,AL8)</f>
        <v/>
      </c>
      <c r="CD8">
        <f>MIN(MAX(CC8-Règles!$B$7*60,0),(Règles!$B$8-Règles!$B$7)*60)</f>
        <v/>
      </c>
      <c r="CE8">
        <f>MIN(MAX(CC8-Règles!$B$8*60,0),(Règles!$B$9-Règles!$B$8)*60)</f>
        <v/>
      </c>
      <c r="CF8">
        <f>MAX(CC8-Règles!$B$9*60,0)</f>
        <v/>
      </c>
    </row>
    <row r="9">
      <c r="A9" s="3" t="inlineStr">
        <is>
          <t>Lucas</t>
        </is>
      </c>
      <c r="B9" s="3" t="inlineStr">
        <is>
          <t>Commis</t>
        </is>
      </c>
      <c r="C9" s="9" t="n"/>
      <c r="D9" s="9" t="n"/>
      <c r="E9" s="9" t="n"/>
      <c r="F9" s="9" t="n"/>
      <c r="G9" s="10">
        <f>BP9/1440</f>
        <v/>
      </c>
      <c r="H9" s="9" t="n"/>
      <c r="I9" s="9" t="n"/>
      <c r="J9" s="9" t="n"/>
      <c r="K9" s="9" t="n"/>
      <c r="L9" s="10">
        <f>BQ9/1440</f>
        <v/>
      </c>
      <c r="M9" s="9" t="n">
        <v>0.4166666666666667</v>
      </c>
      <c r="N9" s="9" t="n">
        <v>0.625</v>
      </c>
      <c r="O9" s="9" t="n"/>
      <c r="P9" s="9" t="n"/>
      <c r="Q9" s="10">
        <f>BR9/1440</f>
        <v/>
      </c>
      <c r="R9" s="9" t="n">
        <v>0.4166666666666667</v>
      </c>
      <c r="S9" s="9" t="n">
        <v>0.625</v>
      </c>
      <c r="T9" s="9" t="n">
        <v>0.75</v>
      </c>
      <c r="U9" s="9" t="n">
        <v>0.9166666666666666</v>
      </c>
      <c r="V9" s="10">
        <f>BS9/1440</f>
        <v/>
      </c>
      <c r="W9" s="9" t="n"/>
      <c r="X9" s="9" t="n"/>
      <c r="Y9" s="9" t="n">
        <v>0.75</v>
      </c>
      <c r="Z9" s="9" t="n">
        <v>0.9791666666666666</v>
      </c>
      <c r="AA9" s="10">
        <f>BT9/1440</f>
        <v/>
      </c>
      <c r="AB9" s="9" t="n"/>
      <c r="AC9" s="9" t="n"/>
      <c r="AD9" s="9" t="n">
        <v>0.75</v>
      </c>
      <c r="AE9" s="9" t="n">
        <v>0.02083333333333333</v>
      </c>
      <c r="AF9" s="10">
        <f>BU9/1440</f>
        <v/>
      </c>
      <c r="AG9" s="9" t="n">
        <v>0.4166666666666667</v>
      </c>
      <c r="AH9" s="9" t="n">
        <v>0.625</v>
      </c>
      <c r="AI9" s="9" t="n"/>
      <c r="AJ9" s="9" t="n"/>
      <c r="AK9" s="10">
        <f>BV9/1440</f>
        <v/>
      </c>
      <c r="AL9" s="11" t="n"/>
      <c r="AM9" s="12">
        <f>CC9/1440</f>
        <v/>
      </c>
      <c r="AN9" s="13">
        <f>CD9/1440</f>
        <v/>
      </c>
      <c r="AO9" s="13">
        <f>CE9/1440</f>
        <v/>
      </c>
      <c r="AP9" s="13">
        <f>CF9/1440</f>
        <v/>
      </c>
      <c r="AQ9" s="14" t="n"/>
      <c r="AR9" s="15">
        <f>IF(COUNT(AQ9)=0,"",ROUND(AQ9*(CD9*(1+Règles!$B$10)+CE9*(1+Règles!$B$11)+CF9*(1+Règles!$B$12))/60,2))</f>
        <v/>
      </c>
      <c r="AS9" s="16">
        <f>TRIM(IF(COUNTIF(BW9:CB9,"&lt;"&amp;(Règles!$B$4*60))&gt;0,"Moins de 11 h de repos entre deux journées. ","")&amp;IF(SUM(BI9:BO9)*20&gt;IF(COUNT(AL9)=0,0,AL9),"Service de 6 h ou plus sans pause notée : 20 min à prévoir. ","")&amp;IF(CC9&gt;Règles!$B$6*60,"Plus de 48 h dans la semaine.",""))</f>
        <v/>
      </c>
      <c r="AU9">
        <f>IF(COUNT(C9)=1,(HOUR(C9)*60+MINUTE(C9)),IF(COUNT(E9)=1,(HOUR(E9)*60+MINUTE(E9)),0))</f>
        <v/>
      </c>
      <c r="AV9">
        <f>IF(COUNT(H9)=1,(HOUR(H9)*60+MINUTE(H9)),IF(COUNT(J9)=1,(HOUR(J9)*60+MINUTE(J9)),0))</f>
        <v/>
      </c>
      <c r="AW9">
        <f>IF(COUNT(M9)=1,(HOUR(M9)*60+MINUTE(M9)),IF(COUNT(O9)=1,(HOUR(O9)*60+MINUTE(O9)),0))</f>
        <v/>
      </c>
      <c r="AX9">
        <f>IF(COUNT(R9)=1,(HOUR(R9)*60+MINUTE(R9)),IF(COUNT(T9)=1,(HOUR(T9)*60+MINUTE(T9)),0))</f>
        <v/>
      </c>
      <c r="AY9">
        <f>IF(COUNT(W9)=1,(HOUR(W9)*60+MINUTE(W9)),IF(COUNT(Y9)=1,(HOUR(Y9)*60+MINUTE(Y9)),0))</f>
        <v/>
      </c>
      <c r="AZ9">
        <f>IF(COUNT(AB9)=1,(HOUR(AB9)*60+MINUTE(AB9)),IF(COUNT(AD9)=1,(HOUR(AD9)*60+MINUTE(AD9)),0))</f>
        <v/>
      </c>
      <c r="BA9">
        <f>IF(COUNT(AG9)=1,(HOUR(AG9)*60+MINUTE(AG9)),IF(COUNT(AI9)=1,(HOUR(AI9)*60+MINUTE(AI9)),0))</f>
        <v/>
      </c>
      <c r="BB9">
        <f>IF(COUNT(E9,F9)=2,(HOUR(E9)*60+MINUTE(E9))+MOD((HOUR(F9)*60+MINUTE(F9))-(HOUR(E9)*60+MINUTE(E9)),1440),IF(COUNT(C9,D9)=2,(HOUR(C9)*60+MINUTE(C9))+MOD((HOUR(D9)*60+MINUTE(D9))-(HOUR(C9)*60+MINUTE(C9)),1440),0))</f>
        <v/>
      </c>
      <c r="BC9">
        <f>IF(COUNT(J9,K9)=2,(HOUR(J9)*60+MINUTE(J9))+MOD((HOUR(K9)*60+MINUTE(K9))-(HOUR(J9)*60+MINUTE(J9)),1440),IF(COUNT(H9,I9)=2,(HOUR(H9)*60+MINUTE(H9))+MOD((HOUR(I9)*60+MINUTE(I9))-(HOUR(H9)*60+MINUTE(H9)),1440),0))</f>
        <v/>
      </c>
      <c r="BD9">
        <f>IF(COUNT(O9,P9)=2,(HOUR(O9)*60+MINUTE(O9))+MOD((HOUR(P9)*60+MINUTE(P9))-(HOUR(O9)*60+MINUTE(O9)),1440),IF(COUNT(M9,N9)=2,(HOUR(M9)*60+MINUTE(M9))+MOD((HOUR(N9)*60+MINUTE(N9))-(HOUR(M9)*60+MINUTE(M9)),1440),0))</f>
        <v/>
      </c>
      <c r="BE9">
        <f>IF(COUNT(T9,U9)=2,(HOUR(T9)*60+MINUTE(T9))+MOD((HOUR(U9)*60+MINUTE(U9))-(HOUR(T9)*60+MINUTE(T9)),1440),IF(COUNT(R9,S9)=2,(HOUR(R9)*60+MINUTE(R9))+MOD((HOUR(S9)*60+MINUTE(S9))-(HOUR(R9)*60+MINUTE(R9)),1440),0))</f>
        <v/>
      </c>
      <c r="BF9">
        <f>IF(COUNT(Y9,Z9)=2,(HOUR(Y9)*60+MINUTE(Y9))+MOD((HOUR(Z9)*60+MINUTE(Z9))-(HOUR(Y9)*60+MINUTE(Y9)),1440),IF(COUNT(W9,X9)=2,(HOUR(W9)*60+MINUTE(W9))+MOD((HOUR(X9)*60+MINUTE(X9))-(HOUR(W9)*60+MINUTE(W9)),1440),0))</f>
        <v/>
      </c>
      <c r="BG9">
        <f>IF(COUNT(AD9,AE9)=2,(HOUR(AD9)*60+MINUTE(AD9))+MOD((HOUR(AE9)*60+MINUTE(AE9))-(HOUR(AD9)*60+MINUTE(AD9)),1440),IF(COUNT(AB9,AC9)=2,(HOUR(AB9)*60+MINUTE(AB9))+MOD((HOUR(AC9)*60+MINUTE(AC9))-(HOUR(AB9)*60+MINUTE(AB9)),1440),0))</f>
        <v/>
      </c>
      <c r="BH9">
        <f>IF(COUNT(AI9,AJ9)=2,(HOUR(AI9)*60+MINUTE(AI9))+MOD((HOUR(AJ9)*60+MINUTE(AJ9))-(HOUR(AI9)*60+MINUTE(AI9)),1440),IF(COUNT(AG9,AH9)=2,(HOUR(AG9)*60+MINUTE(AG9))+MOD((HOUR(AH9)*60+MINUTE(AH9))-(HOUR(AG9)*60+MINUTE(AG9)),1440),0))</f>
        <v/>
      </c>
      <c r="BI9">
        <f>IF(OR(IF(COUNT(C9,D9)&lt;2,0,MOD((HOUR(D9)*60+MINUTE(D9))-(HOUR(C9)*60+MINUTE(C9)),1440))&gt;=Règles!$B$5*60,IF(COUNT(E9,F9)&lt;2,0,MOD((HOUR(F9)*60+MINUTE(F9))-(HOUR(E9)*60+MINUTE(E9)),1440))&gt;=Règles!$B$5*60),1,0)</f>
        <v/>
      </c>
      <c r="BJ9">
        <f>IF(OR(IF(COUNT(H9,I9)&lt;2,0,MOD((HOUR(I9)*60+MINUTE(I9))-(HOUR(H9)*60+MINUTE(H9)),1440))&gt;=Règles!$B$5*60,IF(COUNT(J9,K9)&lt;2,0,MOD((HOUR(K9)*60+MINUTE(K9))-(HOUR(J9)*60+MINUTE(J9)),1440))&gt;=Règles!$B$5*60),1,0)</f>
        <v/>
      </c>
      <c r="BK9">
        <f>IF(OR(IF(COUNT(M9,N9)&lt;2,0,MOD((HOUR(N9)*60+MINUTE(N9))-(HOUR(M9)*60+MINUTE(M9)),1440))&gt;=Règles!$B$5*60,IF(COUNT(O9,P9)&lt;2,0,MOD((HOUR(P9)*60+MINUTE(P9))-(HOUR(O9)*60+MINUTE(O9)),1440))&gt;=Règles!$B$5*60),1,0)</f>
        <v/>
      </c>
      <c r="BL9">
        <f>IF(OR(IF(COUNT(R9,S9)&lt;2,0,MOD((HOUR(S9)*60+MINUTE(S9))-(HOUR(R9)*60+MINUTE(R9)),1440))&gt;=Règles!$B$5*60,IF(COUNT(T9,U9)&lt;2,0,MOD((HOUR(U9)*60+MINUTE(U9))-(HOUR(T9)*60+MINUTE(T9)),1440))&gt;=Règles!$B$5*60),1,0)</f>
        <v/>
      </c>
      <c r="BM9">
        <f>IF(OR(IF(COUNT(W9,X9)&lt;2,0,MOD((HOUR(X9)*60+MINUTE(X9))-(HOUR(W9)*60+MINUTE(W9)),1440))&gt;=Règles!$B$5*60,IF(COUNT(Y9,Z9)&lt;2,0,MOD((HOUR(Z9)*60+MINUTE(Z9))-(HOUR(Y9)*60+MINUTE(Y9)),1440))&gt;=Règles!$B$5*60),1,0)</f>
        <v/>
      </c>
      <c r="BN9">
        <f>IF(OR(IF(COUNT(AB9,AC9)&lt;2,0,MOD((HOUR(AC9)*60+MINUTE(AC9))-(HOUR(AB9)*60+MINUTE(AB9)),1440))&gt;=Règles!$B$5*60,IF(COUNT(AD9,AE9)&lt;2,0,MOD((HOUR(AE9)*60+MINUTE(AE9))-(HOUR(AD9)*60+MINUTE(AD9)),1440))&gt;=Règles!$B$5*60),1,0)</f>
        <v/>
      </c>
      <c r="BO9">
        <f>IF(OR(IF(COUNT(AG9,AH9)&lt;2,0,MOD((HOUR(AH9)*60+MINUTE(AH9))-(HOUR(AG9)*60+MINUTE(AG9)),1440))&gt;=Règles!$B$5*60,IF(COUNT(AI9,AJ9)&lt;2,0,MOD((HOUR(AJ9)*60+MINUTE(AJ9))-(HOUR(AI9)*60+MINUTE(AI9)),1440))&gt;=Règles!$B$5*60),1,0)</f>
        <v/>
      </c>
      <c r="BP9">
        <f>IF(COUNT(C9,D9)&lt;2,0,MOD((HOUR(D9)*60+MINUTE(D9))-(HOUR(C9)*60+MINUTE(C9)),1440))+IF(COUNT(E9,F9)&lt;2,0,MOD((HOUR(F9)*60+MINUTE(F9))-(HOUR(E9)*60+MINUTE(E9)),1440))</f>
        <v/>
      </c>
      <c r="BQ9">
        <f>IF(COUNT(H9,I9)&lt;2,0,MOD((HOUR(I9)*60+MINUTE(I9))-(HOUR(H9)*60+MINUTE(H9)),1440))+IF(COUNT(J9,K9)&lt;2,0,MOD((HOUR(K9)*60+MINUTE(K9))-(HOUR(J9)*60+MINUTE(J9)),1440))</f>
        <v/>
      </c>
      <c r="BR9">
        <f>IF(COUNT(M9,N9)&lt;2,0,MOD((HOUR(N9)*60+MINUTE(N9))-(HOUR(M9)*60+MINUTE(M9)),1440))+IF(COUNT(O9,P9)&lt;2,0,MOD((HOUR(P9)*60+MINUTE(P9))-(HOUR(O9)*60+MINUTE(O9)),1440))</f>
        <v/>
      </c>
      <c r="BS9">
        <f>IF(COUNT(R9,S9)&lt;2,0,MOD((HOUR(S9)*60+MINUTE(S9))-(HOUR(R9)*60+MINUTE(R9)),1440))+IF(COUNT(T9,U9)&lt;2,0,MOD((HOUR(U9)*60+MINUTE(U9))-(HOUR(T9)*60+MINUTE(T9)),1440))</f>
        <v/>
      </c>
      <c r="BT9">
        <f>IF(COUNT(W9,X9)&lt;2,0,MOD((HOUR(X9)*60+MINUTE(X9))-(HOUR(W9)*60+MINUTE(W9)),1440))+IF(COUNT(Y9,Z9)&lt;2,0,MOD((HOUR(Z9)*60+MINUTE(Z9))-(HOUR(Y9)*60+MINUTE(Y9)),1440))</f>
        <v/>
      </c>
      <c r="BU9">
        <f>IF(COUNT(AB9,AC9)&lt;2,0,MOD((HOUR(AC9)*60+MINUTE(AC9))-(HOUR(AB9)*60+MINUTE(AB9)),1440))+IF(COUNT(AD9,AE9)&lt;2,0,MOD((HOUR(AE9)*60+MINUTE(AE9))-(HOUR(AD9)*60+MINUTE(AD9)),1440))</f>
        <v/>
      </c>
      <c r="BV9">
        <f>IF(COUNT(AG9,AH9)&lt;2,0,MOD((HOUR(AH9)*60+MINUTE(AH9))-(HOUR(AG9)*60+MINUTE(AG9)),1440))+IF(COUNT(AI9,AJ9)&lt;2,0,MOD((HOUR(AJ9)*60+MINUTE(AJ9))-(HOUR(AI9)*60+MINUTE(AI9)),1440))</f>
        <v/>
      </c>
      <c r="BW9">
        <f>IF(AND(BP9&gt;0,BQ9&gt;0),1440+AV9-BB9,99999)</f>
        <v/>
      </c>
      <c r="BX9">
        <f>IF(AND(BQ9&gt;0,BR9&gt;0),1440+AW9-BC9,99999)</f>
        <v/>
      </c>
      <c r="BY9">
        <f>IF(AND(BR9&gt;0,BS9&gt;0),1440+AX9-BD9,99999)</f>
        <v/>
      </c>
      <c r="BZ9">
        <f>IF(AND(BS9&gt;0,BT9&gt;0),1440+AY9-BE9,99999)</f>
        <v/>
      </c>
      <c r="CA9">
        <f>IF(AND(BT9&gt;0,BU9&gt;0),1440+AZ9-BF9,99999)</f>
        <v/>
      </c>
      <c r="CB9">
        <f>IF(AND(BU9&gt;0,BV9&gt;0),1440+BA9-BG9,99999)</f>
        <v/>
      </c>
      <c r="CC9">
        <f>SUM(BP9:BV9)-IF(COUNT(AL9)=0,0,AL9)</f>
        <v/>
      </c>
      <c r="CD9">
        <f>MIN(MAX(CC9-Règles!$B$7*60,0),(Règles!$B$8-Règles!$B$7)*60)</f>
        <v/>
      </c>
      <c r="CE9">
        <f>MIN(MAX(CC9-Règles!$B$8*60,0),(Règles!$B$9-Règles!$B$8)*60)</f>
        <v/>
      </c>
      <c r="CF9">
        <f>MAX(CC9-Règles!$B$9*60,0)</f>
        <v/>
      </c>
    </row>
    <row r="10">
      <c r="A10" s="3" t="inlineStr">
        <is>
          <t>Julie</t>
        </is>
      </c>
      <c r="B10" s="3" t="inlineStr">
        <is>
          <t>Plonge</t>
        </is>
      </c>
      <c r="C10" s="9" t="n"/>
      <c r="D10" s="9" t="n"/>
      <c r="E10" s="9" t="n"/>
      <c r="F10" s="9" t="n"/>
      <c r="G10" s="10">
        <f>BP10/1440</f>
        <v/>
      </c>
      <c r="H10" s="9" t="n">
        <v>0.3333333333333333</v>
      </c>
      <c r="I10" s="9" t="n">
        <v>0.6041666666666666</v>
      </c>
      <c r="J10" s="9" t="n"/>
      <c r="K10" s="9" t="n"/>
      <c r="L10" s="10">
        <f>BQ10/1440</f>
        <v/>
      </c>
      <c r="M10" s="9" t="n">
        <v>0.3333333333333333</v>
      </c>
      <c r="N10" s="9" t="n">
        <v>0.6041666666666666</v>
      </c>
      <c r="O10" s="9" t="n"/>
      <c r="P10" s="9" t="n"/>
      <c r="Q10" s="10">
        <f>BR10/1440</f>
        <v/>
      </c>
      <c r="R10" s="9" t="n">
        <v>0.3333333333333333</v>
      </c>
      <c r="S10" s="9" t="n">
        <v>0.6041666666666666</v>
      </c>
      <c r="T10" s="9" t="n"/>
      <c r="U10" s="9" t="n"/>
      <c r="V10" s="10">
        <f>BS10/1440</f>
        <v/>
      </c>
      <c r="W10" s="9" t="n">
        <v>0.3333333333333333</v>
      </c>
      <c r="X10" s="9" t="n">
        <v>0.6041666666666666</v>
      </c>
      <c r="Y10" s="9" t="n"/>
      <c r="Z10" s="9" t="n"/>
      <c r="AA10" s="10">
        <f>BT10/1440</f>
        <v/>
      </c>
      <c r="AB10" s="9" t="n">
        <v>0.3333333333333333</v>
      </c>
      <c r="AC10" s="9" t="n">
        <v>0.6041666666666666</v>
      </c>
      <c r="AD10" s="9" t="n"/>
      <c r="AE10" s="9" t="n"/>
      <c r="AF10" s="10">
        <f>BU10/1440</f>
        <v/>
      </c>
      <c r="AG10" s="9" t="n"/>
      <c r="AH10" s="9" t="n"/>
      <c r="AI10" s="9" t="n"/>
      <c r="AJ10" s="9" t="n"/>
      <c r="AK10" s="10">
        <f>BV10/1440</f>
        <v/>
      </c>
      <c r="AL10" s="11" t="n"/>
      <c r="AM10" s="12">
        <f>CC10/1440</f>
        <v/>
      </c>
      <c r="AN10" s="13">
        <f>CD10/1440</f>
        <v/>
      </c>
      <c r="AO10" s="13">
        <f>CE10/1440</f>
        <v/>
      </c>
      <c r="AP10" s="13">
        <f>CF10/1440</f>
        <v/>
      </c>
      <c r="AQ10" s="14" t="n"/>
      <c r="AR10" s="15">
        <f>IF(COUNT(AQ10)=0,"",ROUND(AQ10*(CD10*(1+Règles!$B$10)+CE10*(1+Règles!$B$11)+CF10*(1+Règles!$B$12))/60,2))</f>
        <v/>
      </c>
      <c r="AS10" s="16">
        <f>TRIM(IF(COUNTIF(BW10:CB10,"&lt;"&amp;(Règles!$B$4*60))&gt;0,"Moins de 11 h de repos entre deux journées. ","")&amp;IF(SUM(BI10:BO10)*20&gt;IF(COUNT(AL10)=0,0,AL10),"Service de 6 h ou plus sans pause notée : 20 min à prévoir. ","")&amp;IF(CC10&gt;Règles!$B$6*60,"Plus de 48 h dans la semaine.",""))</f>
        <v/>
      </c>
      <c r="AU10">
        <f>IF(COUNT(C10)=1,(HOUR(C10)*60+MINUTE(C10)),IF(COUNT(E10)=1,(HOUR(E10)*60+MINUTE(E10)),0))</f>
        <v/>
      </c>
      <c r="AV10">
        <f>IF(COUNT(H10)=1,(HOUR(H10)*60+MINUTE(H10)),IF(COUNT(J10)=1,(HOUR(J10)*60+MINUTE(J10)),0))</f>
        <v/>
      </c>
      <c r="AW10">
        <f>IF(COUNT(M10)=1,(HOUR(M10)*60+MINUTE(M10)),IF(COUNT(O10)=1,(HOUR(O10)*60+MINUTE(O10)),0))</f>
        <v/>
      </c>
      <c r="AX10">
        <f>IF(COUNT(R10)=1,(HOUR(R10)*60+MINUTE(R10)),IF(COUNT(T10)=1,(HOUR(T10)*60+MINUTE(T10)),0))</f>
        <v/>
      </c>
      <c r="AY10">
        <f>IF(COUNT(W10)=1,(HOUR(W10)*60+MINUTE(W10)),IF(COUNT(Y10)=1,(HOUR(Y10)*60+MINUTE(Y10)),0))</f>
        <v/>
      </c>
      <c r="AZ10">
        <f>IF(COUNT(AB10)=1,(HOUR(AB10)*60+MINUTE(AB10)),IF(COUNT(AD10)=1,(HOUR(AD10)*60+MINUTE(AD10)),0))</f>
        <v/>
      </c>
      <c r="BA10">
        <f>IF(COUNT(AG10)=1,(HOUR(AG10)*60+MINUTE(AG10)),IF(COUNT(AI10)=1,(HOUR(AI10)*60+MINUTE(AI10)),0))</f>
        <v/>
      </c>
      <c r="BB10">
        <f>IF(COUNT(E10,F10)=2,(HOUR(E10)*60+MINUTE(E10))+MOD((HOUR(F10)*60+MINUTE(F10))-(HOUR(E10)*60+MINUTE(E10)),1440),IF(COUNT(C10,D10)=2,(HOUR(C10)*60+MINUTE(C10))+MOD((HOUR(D10)*60+MINUTE(D10))-(HOUR(C10)*60+MINUTE(C10)),1440),0))</f>
        <v/>
      </c>
      <c r="BC10">
        <f>IF(COUNT(J10,K10)=2,(HOUR(J10)*60+MINUTE(J10))+MOD((HOUR(K10)*60+MINUTE(K10))-(HOUR(J10)*60+MINUTE(J10)),1440),IF(COUNT(H10,I10)=2,(HOUR(H10)*60+MINUTE(H10))+MOD((HOUR(I10)*60+MINUTE(I10))-(HOUR(H10)*60+MINUTE(H10)),1440),0))</f>
        <v/>
      </c>
      <c r="BD10">
        <f>IF(COUNT(O10,P10)=2,(HOUR(O10)*60+MINUTE(O10))+MOD((HOUR(P10)*60+MINUTE(P10))-(HOUR(O10)*60+MINUTE(O10)),1440),IF(COUNT(M10,N10)=2,(HOUR(M10)*60+MINUTE(M10))+MOD((HOUR(N10)*60+MINUTE(N10))-(HOUR(M10)*60+MINUTE(M10)),1440),0))</f>
        <v/>
      </c>
      <c r="BE10">
        <f>IF(COUNT(T10,U10)=2,(HOUR(T10)*60+MINUTE(T10))+MOD((HOUR(U10)*60+MINUTE(U10))-(HOUR(T10)*60+MINUTE(T10)),1440),IF(COUNT(R10,S10)=2,(HOUR(R10)*60+MINUTE(R10))+MOD((HOUR(S10)*60+MINUTE(S10))-(HOUR(R10)*60+MINUTE(R10)),1440),0))</f>
        <v/>
      </c>
      <c r="BF10">
        <f>IF(COUNT(Y10,Z10)=2,(HOUR(Y10)*60+MINUTE(Y10))+MOD((HOUR(Z10)*60+MINUTE(Z10))-(HOUR(Y10)*60+MINUTE(Y10)),1440),IF(COUNT(W10,X10)=2,(HOUR(W10)*60+MINUTE(W10))+MOD((HOUR(X10)*60+MINUTE(X10))-(HOUR(W10)*60+MINUTE(W10)),1440),0))</f>
        <v/>
      </c>
      <c r="BG10">
        <f>IF(COUNT(AD10,AE10)=2,(HOUR(AD10)*60+MINUTE(AD10))+MOD((HOUR(AE10)*60+MINUTE(AE10))-(HOUR(AD10)*60+MINUTE(AD10)),1440),IF(COUNT(AB10,AC10)=2,(HOUR(AB10)*60+MINUTE(AB10))+MOD((HOUR(AC10)*60+MINUTE(AC10))-(HOUR(AB10)*60+MINUTE(AB10)),1440),0))</f>
        <v/>
      </c>
      <c r="BH10">
        <f>IF(COUNT(AI10,AJ10)=2,(HOUR(AI10)*60+MINUTE(AI10))+MOD((HOUR(AJ10)*60+MINUTE(AJ10))-(HOUR(AI10)*60+MINUTE(AI10)),1440),IF(COUNT(AG10,AH10)=2,(HOUR(AG10)*60+MINUTE(AG10))+MOD((HOUR(AH10)*60+MINUTE(AH10))-(HOUR(AG10)*60+MINUTE(AG10)),1440),0))</f>
        <v/>
      </c>
      <c r="BI10">
        <f>IF(OR(IF(COUNT(C10,D10)&lt;2,0,MOD((HOUR(D10)*60+MINUTE(D10))-(HOUR(C10)*60+MINUTE(C10)),1440))&gt;=Règles!$B$5*60,IF(COUNT(E10,F10)&lt;2,0,MOD((HOUR(F10)*60+MINUTE(F10))-(HOUR(E10)*60+MINUTE(E10)),1440))&gt;=Règles!$B$5*60),1,0)</f>
        <v/>
      </c>
      <c r="BJ10">
        <f>IF(OR(IF(COUNT(H10,I10)&lt;2,0,MOD((HOUR(I10)*60+MINUTE(I10))-(HOUR(H10)*60+MINUTE(H10)),1440))&gt;=Règles!$B$5*60,IF(COUNT(J10,K10)&lt;2,0,MOD((HOUR(K10)*60+MINUTE(K10))-(HOUR(J10)*60+MINUTE(J10)),1440))&gt;=Règles!$B$5*60),1,0)</f>
        <v/>
      </c>
      <c r="BK10">
        <f>IF(OR(IF(COUNT(M10,N10)&lt;2,0,MOD((HOUR(N10)*60+MINUTE(N10))-(HOUR(M10)*60+MINUTE(M10)),1440))&gt;=Règles!$B$5*60,IF(COUNT(O10,P10)&lt;2,0,MOD((HOUR(P10)*60+MINUTE(P10))-(HOUR(O10)*60+MINUTE(O10)),1440))&gt;=Règles!$B$5*60),1,0)</f>
        <v/>
      </c>
      <c r="BL10">
        <f>IF(OR(IF(COUNT(R10,S10)&lt;2,0,MOD((HOUR(S10)*60+MINUTE(S10))-(HOUR(R10)*60+MINUTE(R10)),1440))&gt;=Règles!$B$5*60,IF(COUNT(T10,U10)&lt;2,0,MOD((HOUR(U10)*60+MINUTE(U10))-(HOUR(T10)*60+MINUTE(T10)),1440))&gt;=Règles!$B$5*60),1,0)</f>
        <v/>
      </c>
      <c r="BM10">
        <f>IF(OR(IF(COUNT(W10,X10)&lt;2,0,MOD((HOUR(X10)*60+MINUTE(X10))-(HOUR(W10)*60+MINUTE(W10)),1440))&gt;=Règles!$B$5*60,IF(COUNT(Y10,Z10)&lt;2,0,MOD((HOUR(Z10)*60+MINUTE(Z10))-(HOUR(Y10)*60+MINUTE(Y10)),1440))&gt;=Règles!$B$5*60),1,0)</f>
        <v/>
      </c>
      <c r="BN10">
        <f>IF(OR(IF(COUNT(AB10,AC10)&lt;2,0,MOD((HOUR(AC10)*60+MINUTE(AC10))-(HOUR(AB10)*60+MINUTE(AB10)),1440))&gt;=Règles!$B$5*60,IF(COUNT(AD10,AE10)&lt;2,0,MOD((HOUR(AE10)*60+MINUTE(AE10))-(HOUR(AD10)*60+MINUTE(AD10)),1440))&gt;=Règles!$B$5*60),1,0)</f>
        <v/>
      </c>
      <c r="BO10">
        <f>IF(OR(IF(COUNT(AG10,AH10)&lt;2,0,MOD((HOUR(AH10)*60+MINUTE(AH10))-(HOUR(AG10)*60+MINUTE(AG10)),1440))&gt;=Règles!$B$5*60,IF(COUNT(AI10,AJ10)&lt;2,0,MOD((HOUR(AJ10)*60+MINUTE(AJ10))-(HOUR(AI10)*60+MINUTE(AI10)),1440))&gt;=Règles!$B$5*60),1,0)</f>
        <v/>
      </c>
      <c r="BP10">
        <f>IF(COUNT(C10,D10)&lt;2,0,MOD((HOUR(D10)*60+MINUTE(D10))-(HOUR(C10)*60+MINUTE(C10)),1440))+IF(COUNT(E10,F10)&lt;2,0,MOD((HOUR(F10)*60+MINUTE(F10))-(HOUR(E10)*60+MINUTE(E10)),1440))</f>
        <v/>
      </c>
      <c r="BQ10">
        <f>IF(COUNT(H10,I10)&lt;2,0,MOD((HOUR(I10)*60+MINUTE(I10))-(HOUR(H10)*60+MINUTE(H10)),1440))+IF(COUNT(J10,K10)&lt;2,0,MOD((HOUR(K10)*60+MINUTE(K10))-(HOUR(J10)*60+MINUTE(J10)),1440))</f>
        <v/>
      </c>
      <c r="BR10">
        <f>IF(COUNT(M10,N10)&lt;2,0,MOD((HOUR(N10)*60+MINUTE(N10))-(HOUR(M10)*60+MINUTE(M10)),1440))+IF(COUNT(O10,P10)&lt;2,0,MOD((HOUR(P10)*60+MINUTE(P10))-(HOUR(O10)*60+MINUTE(O10)),1440))</f>
        <v/>
      </c>
      <c r="BS10">
        <f>IF(COUNT(R10,S10)&lt;2,0,MOD((HOUR(S10)*60+MINUTE(S10))-(HOUR(R10)*60+MINUTE(R10)),1440))+IF(COUNT(T10,U10)&lt;2,0,MOD((HOUR(U10)*60+MINUTE(U10))-(HOUR(T10)*60+MINUTE(T10)),1440))</f>
        <v/>
      </c>
      <c r="BT10">
        <f>IF(COUNT(W10,X10)&lt;2,0,MOD((HOUR(X10)*60+MINUTE(X10))-(HOUR(W10)*60+MINUTE(W10)),1440))+IF(COUNT(Y10,Z10)&lt;2,0,MOD((HOUR(Z10)*60+MINUTE(Z10))-(HOUR(Y10)*60+MINUTE(Y10)),1440))</f>
        <v/>
      </c>
      <c r="BU10">
        <f>IF(COUNT(AB10,AC10)&lt;2,0,MOD((HOUR(AC10)*60+MINUTE(AC10))-(HOUR(AB10)*60+MINUTE(AB10)),1440))+IF(COUNT(AD10,AE10)&lt;2,0,MOD((HOUR(AE10)*60+MINUTE(AE10))-(HOUR(AD10)*60+MINUTE(AD10)),1440))</f>
        <v/>
      </c>
      <c r="BV10">
        <f>IF(COUNT(AG10,AH10)&lt;2,0,MOD((HOUR(AH10)*60+MINUTE(AH10))-(HOUR(AG10)*60+MINUTE(AG10)),1440))+IF(COUNT(AI10,AJ10)&lt;2,0,MOD((HOUR(AJ10)*60+MINUTE(AJ10))-(HOUR(AI10)*60+MINUTE(AI10)),1440))</f>
        <v/>
      </c>
      <c r="BW10">
        <f>IF(AND(BP10&gt;0,BQ10&gt;0),1440+AV10-BB10,99999)</f>
        <v/>
      </c>
      <c r="BX10">
        <f>IF(AND(BQ10&gt;0,BR10&gt;0),1440+AW10-BC10,99999)</f>
        <v/>
      </c>
      <c r="BY10">
        <f>IF(AND(BR10&gt;0,BS10&gt;0),1440+AX10-BD10,99999)</f>
        <v/>
      </c>
      <c r="BZ10">
        <f>IF(AND(BS10&gt;0,BT10&gt;0),1440+AY10-BE10,99999)</f>
        <v/>
      </c>
      <c r="CA10">
        <f>IF(AND(BT10&gt;0,BU10&gt;0),1440+AZ10-BF10,99999)</f>
        <v/>
      </c>
      <c r="CB10">
        <f>IF(AND(BU10&gt;0,BV10&gt;0),1440+BA10-BG10,99999)</f>
        <v/>
      </c>
      <c r="CC10">
        <f>SUM(BP10:BV10)-IF(COUNT(AL10)=0,0,AL10)</f>
        <v/>
      </c>
      <c r="CD10">
        <f>MIN(MAX(CC10-Règles!$B$7*60,0),(Règles!$B$8-Règles!$B$7)*60)</f>
        <v/>
      </c>
      <c r="CE10">
        <f>MIN(MAX(CC10-Règles!$B$8*60,0),(Règles!$B$9-Règles!$B$8)*60)</f>
        <v/>
      </c>
      <c r="CF10">
        <f>MAX(CC10-Règles!$B$9*60,0)</f>
        <v/>
      </c>
    </row>
    <row r="11">
      <c r="A11" s="3" t="n"/>
      <c r="B11" s="3" t="n"/>
      <c r="C11" s="9" t="n"/>
      <c r="D11" s="9" t="n"/>
      <c r="E11" s="9" t="n"/>
      <c r="F11" s="9" t="n"/>
      <c r="G11" s="10">
        <f>BP11/1440</f>
        <v/>
      </c>
      <c r="H11" s="9" t="n"/>
      <c r="I11" s="9" t="n"/>
      <c r="J11" s="9" t="n"/>
      <c r="K11" s="9" t="n"/>
      <c r="L11" s="10">
        <f>BQ11/1440</f>
        <v/>
      </c>
      <c r="M11" s="9" t="n"/>
      <c r="N11" s="9" t="n"/>
      <c r="O11" s="9" t="n"/>
      <c r="P11" s="9" t="n"/>
      <c r="Q11" s="10">
        <f>BR11/1440</f>
        <v/>
      </c>
      <c r="R11" s="9" t="n"/>
      <c r="S11" s="9" t="n"/>
      <c r="T11" s="9" t="n"/>
      <c r="U11" s="9" t="n"/>
      <c r="V11" s="10">
        <f>BS11/1440</f>
        <v/>
      </c>
      <c r="W11" s="9" t="n"/>
      <c r="X11" s="9" t="n"/>
      <c r="Y11" s="9" t="n"/>
      <c r="Z11" s="9" t="n"/>
      <c r="AA11" s="10">
        <f>BT11/1440</f>
        <v/>
      </c>
      <c r="AB11" s="9" t="n"/>
      <c r="AC11" s="9" t="n"/>
      <c r="AD11" s="9" t="n"/>
      <c r="AE11" s="9" t="n"/>
      <c r="AF11" s="10">
        <f>BU11/1440</f>
        <v/>
      </c>
      <c r="AG11" s="9" t="n"/>
      <c r="AH11" s="9" t="n"/>
      <c r="AI11" s="9" t="n"/>
      <c r="AJ11" s="9" t="n"/>
      <c r="AK11" s="10">
        <f>BV11/1440</f>
        <v/>
      </c>
      <c r="AL11" s="11" t="n"/>
      <c r="AM11" s="12">
        <f>CC11/1440</f>
        <v/>
      </c>
      <c r="AN11" s="13">
        <f>CD11/1440</f>
        <v/>
      </c>
      <c r="AO11" s="13">
        <f>CE11/1440</f>
        <v/>
      </c>
      <c r="AP11" s="13">
        <f>CF11/1440</f>
        <v/>
      </c>
      <c r="AQ11" s="14" t="n"/>
      <c r="AR11" s="15">
        <f>IF(COUNT(AQ11)=0,"",ROUND(AQ11*(CD11*(1+Règles!$B$10)+CE11*(1+Règles!$B$11)+CF11*(1+Règles!$B$12))/60,2))</f>
        <v/>
      </c>
      <c r="AS11" s="16">
        <f>TRIM(IF(COUNTIF(BW11:CB11,"&lt;"&amp;(Règles!$B$4*60))&gt;0,"Moins de 11 h de repos entre deux journées. ","")&amp;IF(SUM(BI11:BO11)*20&gt;IF(COUNT(AL11)=0,0,AL11),"Service de 6 h ou plus sans pause notée : 20 min à prévoir. ","")&amp;IF(CC11&gt;Règles!$B$6*60,"Plus de 48 h dans la semaine.",""))</f>
        <v/>
      </c>
      <c r="AU11">
        <f>IF(COUNT(C11)=1,(HOUR(C11)*60+MINUTE(C11)),IF(COUNT(E11)=1,(HOUR(E11)*60+MINUTE(E11)),0))</f>
        <v/>
      </c>
      <c r="AV11">
        <f>IF(COUNT(H11)=1,(HOUR(H11)*60+MINUTE(H11)),IF(COUNT(J11)=1,(HOUR(J11)*60+MINUTE(J11)),0))</f>
        <v/>
      </c>
      <c r="AW11">
        <f>IF(COUNT(M11)=1,(HOUR(M11)*60+MINUTE(M11)),IF(COUNT(O11)=1,(HOUR(O11)*60+MINUTE(O11)),0))</f>
        <v/>
      </c>
      <c r="AX11">
        <f>IF(COUNT(R11)=1,(HOUR(R11)*60+MINUTE(R11)),IF(COUNT(T11)=1,(HOUR(T11)*60+MINUTE(T11)),0))</f>
        <v/>
      </c>
      <c r="AY11">
        <f>IF(COUNT(W11)=1,(HOUR(W11)*60+MINUTE(W11)),IF(COUNT(Y11)=1,(HOUR(Y11)*60+MINUTE(Y11)),0))</f>
        <v/>
      </c>
      <c r="AZ11">
        <f>IF(COUNT(AB11)=1,(HOUR(AB11)*60+MINUTE(AB11)),IF(COUNT(AD11)=1,(HOUR(AD11)*60+MINUTE(AD11)),0))</f>
        <v/>
      </c>
      <c r="BA11">
        <f>IF(COUNT(AG11)=1,(HOUR(AG11)*60+MINUTE(AG11)),IF(COUNT(AI11)=1,(HOUR(AI11)*60+MINUTE(AI11)),0))</f>
        <v/>
      </c>
      <c r="BB11">
        <f>IF(COUNT(E11,F11)=2,(HOUR(E11)*60+MINUTE(E11))+MOD((HOUR(F11)*60+MINUTE(F11))-(HOUR(E11)*60+MINUTE(E11)),1440),IF(COUNT(C11,D11)=2,(HOUR(C11)*60+MINUTE(C11))+MOD((HOUR(D11)*60+MINUTE(D11))-(HOUR(C11)*60+MINUTE(C11)),1440),0))</f>
        <v/>
      </c>
      <c r="BC11">
        <f>IF(COUNT(J11,K11)=2,(HOUR(J11)*60+MINUTE(J11))+MOD((HOUR(K11)*60+MINUTE(K11))-(HOUR(J11)*60+MINUTE(J11)),1440),IF(COUNT(H11,I11)=2,(HOUR(H11)*60+MINUTE(H11))+MOD((HOUR(I11)*60+MINUTE(I11))-(HOUR(H11)*60+MINUTE(H11)),1440),0))</f>
        <v/>
      </c>
      <c r="BD11">
        <f>IF(COUNT(O11,P11)=2,(HOUR(O11)*60+MINUTE(O11))+MOD((HOUR(P11)*60+MINUTE(P11))-(HOUR(O11)*60+MINUTE(O11)),1440),IF(COUNT(M11,N11)=2,(HOUR(M11)*60+MINUTE(M11))+MOD((HOUR(N11)*60+MINUTE(N11))-(HOUR(M11)*60+MINUTE(M11)),1440),0))</f>
        <v/>
      </c>
      <c r="BE11">
        <f>IF(COUNT(T11,U11)=2,(HOUR(T11)*60+MINUTE(T11))+MOD((HOUR(U11)*60+MINUTE(U11))-(HOUR(T11)*60+MINUTE(T11)),1440),IF(COUNT(R11,S11)=2,(HOUR(R11)*60+MINUTE(R11))+MOD((HOUR(S11)*60+MINUTE(S11))-(HOUR(R11)*60+MINUTE(R11)),1440),0))</f>
        <v/>
      </c>
      <c r="BF11">
        <f>IF(COUNT(Y11,Z11)=2,(HOUR(Y11)*60+MINUTE(Y11))+MOD((HOUR(Z11)*60+MINUTE(Z11))-(HOUR(Y11)*60+MINUTE(Y11)),1440),IF(COUNT(W11,X11)=2,(HOUR(W11)*60+MINUTE(W11))+MOD((HOUR(X11)*60+MINUTE(X11))-(HOUR(W11)*60+MINUTE(W11)),1440),0))</f>
        <v/>
      </c>
      <c r="BG11">
        <f>IF(COUNT(AD11,AE11)=2,(HOUR(AD11)*60+MINUTE(AD11))+MOD((HOUR(AE11)*60+MINUTE(AE11))-(HOUR(AD11)*60+MINUTE(AD11)),1440),IF(COUNT(AB11,AC11)=2,(HOUR(AB11)*60+MINUTE(AB11))+MOD((HOUR(AC11)*60+MINUTE(AC11))-(HOUR(AB11)*60+MINUTE(AB11)),1440),0))</f>
        <v/>
      </c>
      <c r="BH11">
        <f>IF(COUNT(AI11,AJ11)=2,(HOUR(AI11)*60+MINUTE(AI11))+MOD((HOUR(AJ11)*60+MINUTE(AJ11))-(HOUR(AI11)*60+MINUTE(AI11)),1440),IF(COUNT(AG11,AH11)=2,(HOUR(AG11)*60+MINUTE(AG11))+MOD((HOUR(AH11)*60+MINUTE(AH11))-(HOUR(AG11)*60+MINUTE(AG11)),1440),0))</f>
        <v/>
      </c>
      <c r="BI11">
        <f>IF(OR(IF(COUNT(C11,D11)&lt;2,0,MOD((HOUR(D11)*60+MINUTE(D11))-(HOUR(C11)*60+MINUTE(C11)),1440))&gt;=Règles!$B$5*60,IF(COUNT(E11,F11)&lt;2,0,MOD((HOUR(F11)*60+MINUTE(F11))-(HOUR(E11)*60+MINUTE(E11)),1440))&gt;=Règles!$B$5*60),1,0)</f>
        <v/>
      </c>
      <c r="BJ11">
        <f>IF(OR(IF(COUNT(H11,I11)&lt;2,0,MOD((HOUR(I11)*60+MINUTE(I11))-(HOUR(H11)*60+MINUTE(H11)),1440))&gt;=Règles!$B$5*60,IF(COUNT(J11,K11)&lt;2,0,MOD((HOUR(K11)*60+MINUTE(K11))-(HOUR(J11)*60+MINUTE(J11)),1440))&gt;=Règles!$B$5*60),1,0)</f>
        <v/>
      </c>
      <c r="BK11">
        <f>IF(OR(IF(COUNT(M11,N11)&lt;2,0,MOD((HOUR(N11)*60+MINUTE(N11))-(HOUR(M11)*60+MINUTE(M11)),1440))&gt;=Règles!$B$5*60,IF(COUNT(O11,P11)&lt;2,0,MOD((HOUR(P11)*60+MINUTE(P11))-(HOUR(O11)*60+MINUTE(O11)),1440))&gt;=Règles!$B$5*60),1,0)</f>
        <v/>
      </c>
      <c r="BL11">
        <f>IF(OR(IF(COUNT(R11,S11)&lt;2,0,MOD((HOUR(S11)*60+MINUTE(S11))-(HOUR(R11)*60+MINUTE(R11)),1440))&gt;=Règles!$B$5*60,IF(COUNT(T11,U11)&lt;2,0,MOD((HOUR(U11)*60+MINUTE(U11))-(HOUR(T11)*60+MINUTE(T11)),1440))&gt;=Règles!$B$5*60),1,0)</f>
        <v/>
      </c>
      <c r="BM11">
        <f>IF(OR(IF(COUNT(W11,X11)&lt;2,0,MOD((HOUR(X11)*60+MINUTE(X11))-(HOUR(W11)*60+MINUTE(W11)),1440))&gt;=Règles!$B$5*60,IF(COUNT(Y11,Z11)&lt;2,0,MOD((HOUR(Z11)*60+MINUTE(Z11))-(HOUR(Y11)*60+MINUTE(Y11)),1440))&gt;=Règles!$B$5*60),1,0)</f>
        <v/>
      </c>
      <c r="BN11">
        <f>IF(OR(IF(COUNT(AB11,AC11)&lt;2,0,MOD((HOUR(AC11)*60+MINUTE(AC11))-(HOUR(AB11)*60+MINUTE(AB11)),1440))&gt;=Règles!$B$5*60,IF(COUNT(AD11,AE11)&lt;2,0,MOD((HOUR(AE11)*60+MINUTE(AE11))-(HOUR(AD11)*60+MINUTE(AD11)),1440))&gt;=Règles!$B$5*60),1,0)</f>
        <v/>
      </c>
      <c r="BO11">
        <f>IF(OR(IF(COUNT(AG11,AH11)&lt;2,0,MOD((HOUR(AH11)*60+MINUTE(AH11))-(HOUR(AG11)*60+MINUTE(AG11)),1440))&gt;=Règles!$B$5*60,IF(COUNT(AI11,AJ11)&lt;2,0,MOD((HOUR(AJ11)*60+MINUTE(AJ11))-(HOUR(AI11)*60+MINUTE(AI11)),1440))&gt;=Règles!$B$5*60),1,0)</f>
        <v/>
      </c>
      <c r="BP11">
        <f>IF(COUNT(C11,D11)&lt;2,0,MOD((HOUR(D11)*60+MINUTE(D11))-(HOUR(C11)*60+MINUTE(C11)),1440))+IF(COUNT(E11,F11)&lt;2,0,MOD((HOUR(F11)*60+MINUTE(F11))-(HOUR(E11)*60+MINUTE(E11)),1440))</f>
        <v/>
      </c>
      <c r="BQ11">
        <f>IF(COUNT(H11,I11)&lt;2,0,MOD((HOUR(I11)*60+MINUTE(I11))-(HOUR(H11)*60+MINUTE(H11)),1440))+IF(COUNT(J11,K11)&lt;2,0,MOD((HOUR(K11)*60+MINUTE(K11))-(HOUR(J11)*60+MINUTE(J11)),1440))</f>
        <v/>
      </c>
      <c r="BR11">
        <f>IF(COUNT(M11,N11)&lt;2,0,MOD((HOUR(N11)*60+MINUTE(N11))-(HOUR(M11)*60+MINUTE(M11)),1440))+IF(COUNT(O11,P11)&lt;2,0,MOD((HOUR(P11)*60+MINUTE(P11))-(HOUR(O11)*60+MINUTE(O11)),1440))</f>
        <v/>
      </c>
      <c r="BS11">
        <f>IF(COUNT(R11,S11)&lt;2,0,MOD((HOUR(S11)*60+MINUTE(S11))-(HOUR(R11)*60+MINUTE(R11)),1440))+IF(COUNT(T11,U11)&lt;2,0,MOD((HOUR(U11)*60+MINUTE(U11))-(HOUR(T11)*60+MINUTE(T11)),1440))</f>
        <v/>
      </c>
      <c r="BT11">
        <f>IF(COUNT(W11,X11)&lt;2,0,MOD((HOUR(X11)*60+MINUTE(X11))-(HOUR(W11)*60+MINUTE(W11)),1440))+IF(COUNT(Y11,Z11)&lt;2,0,MOD((HOUR(Z11)*60+MINUTE(Z11))-(HOUR(Y11)*60+MINUTE(Y11)),1440))</f>
        <v/>
      </c>
      <c r="BU11">
        <f>IF(COUNT(AB11,AC11)&lt;2,0,MOD((HOUR(AC11)*60+MINUTE(AC11))-(HOUR(AB11)*60+MINUTE(AB11)),1440))+IF(COUNT(AD11,AE11)&lt;2,0,MOD((HOUR(AE11)*60+MINUTE(AE11))-(HOUR(AD11)*60+MINUTE(AD11)),1440))</f>
        <v/>
      </c>
      <c r="BV11">
        <f>IF(COUNT(AG11,AH11)&lt;2,0,MOD((HOUR(AH11)*60+MINUTE(AH11))-(HOUR(AG11)*60+MINUTE(AG11)),1440))+IF(COUNT(AI11,AJ11)&lt;2,0,MOD((HOUR(AJ11)*60+MINUTE(AJ11))-(HOUR(AI11)*60+MINUTE(AI11)),1440))</f>
        <v/>
      </c>
      <c r="BW11">
        <f>IF(AND(BP11&gt;0,BQ11&gt;0),1440+AV11-BB11,99999)</f>
        <v/>
      </c>
      <c r="BX11">
        <f>IF(AND(BQ11&gt;0,BR11&gt;0),1440+AW11-BC11,99999)</f>
        <v/>
      </c>
      <c r="BY11">
        <f>IF(AND(BR11&gt;0,BS11&gt;0),1440+AX11-BD11,99999)</f>
        <v/>
      </c>
      <c r="BZ11">
        <f>IF(AND(BS11&gt;0,BT11&gt;0),1440+AY11-BE11,99999)</f>
        <v/>
      </c>
      <c r="CA11">
        <f>IF(AND(BT11&gt;0,BU11&gt;0),1440+AZ11-BF11,99999)</f>
        <v/>
      </c>
      <c r="CB11">
        <f>IF(AND(BU11&gt;0,BV11&gt;0),1440+BA11-BG11,99999)</f>
        <v/>
      </c>
      <c r="CC11">
        <f>SUM(BP11:BV11)-IF(COUNT(AL11)=0,0,AL11)</f>
        <v/>
      </c>
      <c r="CD11">
        <f>MIN(MAX(CC11-Règles!$B$7*60,0),(Règles!$B$8-Règles!$B$7)*60)</f>
        <v/>
      </c>
      <c r="CE11">
        <f>MIN(MAX(CC11-Règles!$B$8*60,0),(Règles!$B$9-Règles!$B$8)*60)</f>
        <v/>
      </c>
      <c r="CF11">
        <f>MAX(CC11-Règles!$B$9*60,0)</f>
        <v/>
      </c>
    </row>
    <row r="12">
      <c r="A12" s="3" t="n"/>
      <c r="B12" s="3" t="n"/>
      <c r="C12" s="9" t="n"/>
      <c r="D12" s="9" t="n"/>
      <c r="E12" s="9" t="n"/>
      <c r="F12" s="9" t="n"/>
      <c r="G12" s="10">
        <f>BP12/1440</f>
        <v/>
      </c>
      <c r="H12" s="9" t="n"/>
      <c r="I12" s="9" t="n"/>
      <c r="J12" s="9" t="n"/>
      <c r="K12" s="9" t="n"/>
      <c r="L12" s="10">
        <f>BQ12/1440</f>
        <v/>
      </c>
      <c r="M12" s="9" t="n"/>
      <c r="N12" s="9" t="n"/>
      <c r="O12" s="9" t="n"/>
      <c r="P12" s="9" t="n"/>
      <c r="Q12" s="10">
        <f>BR12/1440</f>
        <v/>
      </c>
      <c r="R12" s="9" t="n"/>
      <c r="S12" s="9" t="n"/>
      <c r="T12" s="9" t="n"/>
      <c r="U12" s="9" t="n"/>
      <c r="V12" s="10">
        <f>BS12/1440</f>
        <v/>
      </c>
      <c r="W12" s="9" t="n"/>
      <c r="X12" s="9" t="n"/>
      <c r="Y12" s="9" t="n"/>
      <c r="Z12" s="9" t="n"/>
      <c r="AA12" s="10">
        <f>BT12/1440</f>
        <v/>
      </c>
      <c r="AB12" s="9" t="n"/>
      <c r="AC12" s="9" t="n"/>
      <c r="AD12" s="9" t="n"/>
      <c r="AE12" s="9" t="n"/>
      <c r="AF12" s="10">
        <f>BU12/1440</f>
        <v/>
      </c>
      <c r="AG12" s="9" t="n"/>
      <c r="AH12" s="9" t="n"/>
      <c r="AI12" s="9" t="n"/>
      <c r="AJ12" s="9" t="n"/>
      <c r="AK12" s="10">
        <f>BV12/1440</f>
        <v/>
      </c>
      <c r="AL12" s="11" t="n"/>
      <c r="AM12" s="12">
        <f>CC12/1440</f>
        <v/>
      </c>
      <c r="AN12" s="13">
        <f>CD12/1440</f>
        <v/>
      </c>
      <c r="AO12" s="13">
        <f>CE12/1440</f>
        <v/>
      </c>
      <c r="AP12" s="13">
        <f>CF12/1440</f>
        <v/>
      </c>
      <c r="AQ12" s="14" t="n"/>
      <c r="AR12" s="15">
        <f>IF(COUNT(AQ12)=0,"",ROUND(AQ12*(CD12*(1+Règles!$B$10)+CE12*(1+Règles!$B$11)+CF12*(1+Règles!$B$12))/60,2))</f>
        <v/>
      </c>
      <c r="AS12" s="16">
        <f>TRIM(IF(COUNTIF(BW12:CB12,"&lt;"&amp;(Règles!$B$4*60))&gt;0,"Moins de 11 h de repos entre deux journées. ","")&amp;IF(SUM(BI12:BO12)*20&gt;IF(COUNT(AL12)=0,0,AL12),"Service de 6 h ou plus sans pause notée : 20 min à prévoir. ","")&amp;IF(CC12&gt;Règles!$B$6*60,"Plus de 48 h dans la semaine.",""))</f>
        <v/>
      </c>
      <c r="AU12">
        <f>IF(COUNT(C12)=1,(HOUR(C12)*60+MINUTE(C12)),IF(COUNT(E12)=1,(HOUR(E12)*60+MINUTE(E12)),0))</f>
        <v/>
      </c>
      <c r="AV12">
        <f>IF(COUNT(H12)=1,(HOUR(H12)*60+MINUTE(H12)),IF(COUNT(J12)=1,(HOUR(J12)*60+MINUTE(J12)),0))</f>
        <v/>
      </c>
      <c r="AW12">
        <f>IF(COUNT(M12)=1,(HOUR(M12)*60+MINUTE(M12)),IF(COUNT(O12)=1,(HOUR(O12)*60+MINUTE(O12)),0))</f>
        <v/>
      </c>
      <c r="AX12">
        <f>IF(COUNT(R12)=1,(HOUR(R12)*60+MINUTE(R12)),IF(COUNT(T12)=1,(HOUR(T12)*60+MINUTE(T12)),0))</f>
        <v/>
      </c>
      <c r="AY12">
        <f>IF(COUNT(W12)=1,(HOUR(W12)*60+MINUTE(W12)),IF(COUNT(Y12)=1,(HOUR(Y12)*60+MINUTE(Y12)),0))</f>
        <v/>
      </c>
      <c r="AZ12">
        <f>IF(COUNT(AB12)=1,(HOUR(AB12)*60+MINUTE(AB12)),IF(COUNT(AD12)=1,(HOUR(AD12)*60+MINUTE(AD12)),0))</f>
        <v/>
      </c>
      <c r="BA12">
        <f>IF(COUNT(AG12)=1,(HOUR(AG12)*60+MINUTE(AG12)),IF(COUNT(AI12)=1,(HOUR(AI12)*60+MINUTE(AI12)),0))</f>
        <v/>
      </c>
      <c r="BB12">
        <f>IF(COUNT(E12,F12)=2,(HOUR(E12)*60+MINUTE(E12))+MOD((HOUR(F12)*60+MINUTE(F12))-(HOUR(E12)*60+MINUTE(E12)),1440),IF(COUNT(C12,D12)=2,(HOUR(C12)*60+MINUTE(C12))+MOD((HOUR(D12)*60+MINUTE(D12))-(HOUR(C12)*60+MINUTE(C12)),1440),0))</f>
        <v/>
      </c>
      <c r="BC12">
        <f>IF(COUNT(J12,K12)=2,(HOUR(J12)*60+MINUTE(J12))+MOD((HOUR(K12)*60+MINUTE(K12))-(HOUR(J12)*60+MINUTE(J12)),1440),IF(COUNT(H12,I12)=2,(HOUR(H12)*60+MINUTE(H12))+MOD((HOUR(I12)*60+MINUTE(I12))-(HOUR(H12)*60+MINUTE(H12)),1440),0))</f>
        <v/>
      </c>
      <c r="BD12">
        <f>IF(COUNT(O12,P12)=2,(HOUR(O12)*60+MINUTE(O12))+MOD((HOUR(P12)*60+MINUTE(P12))-(HOUR(O12)*60+MINUTE(O12)),1440),IF(COUNT(M12,N12)=2,(HOUR(M12)*60+MINUTE(M12))+MOD((HOUR(N12)*60+MINUTE(N12))-(HOUR(M12)*60+MINUTE(M12)),1440),0))</f>
        <v/>
      </c>
      <c r="BE12">
        <f>IF(COUNT(T12,U12)=2,(HOUR(T12)*60+MINUTE(T12))+MOD((HOUR(U12)*60+MINUTE(U12))-(HOUR(T12)*60+MINUTE(T12)),1440),IF(COUNT(R12,S12)=2,(HOUR(R12)*60+MINUTE(R12))+MOD((HOUR(S12)*60+MINUTE(S12))-(HOUR(R12)*60+MINUTE(R12)),1440),0))</f>
        <v/>
      </c>
      <c r="BF12">
        <f>IF(COUNT(Y12,Z12)=2,(HOUR(Y12)*60+MINUTE(Y12))+MOD((HOUR(Z12)*60+MINUTE(Z12))-(HOUR(Y12)*60+MINUTE(Y12)),1440),IF(COUNT(W12,X12)=2,(HOUR(W12)*60+MINUTE(W12))+MOD((HOUR(X12)*60+MINUTE(X12))-(HOUR(W12)*60+MINUTE(W12)),1440),0))</f>
        <v/>
      </c>
      <c r="BG12">
        <f>IF(COUNT(AD12,AE12)=2,(HOUR(AD12)*60+MINUTE(AD12))+MOD((HOUR(AE12)*60+MINUTE(AE12))-(HOUR(AD12)*60+MINUTE(AD12)),1440),IF(COUNT(AB12,AC12)=2,(HOUR(AB12)*60+MINUTE(AB12))+MOD((HOUR(AC12)*60+MINUTE(AC12))-(HOUR(AB12)*60+MINUTE(AB12)),1440),0))</f>
        <v/>
      </c>
      <c r="BH12">
        <f>IF(COUNT(AI12,AJ12)=2,(HOUR(AI12)*60+MINUTE(AI12))+MOD((HOUR(AJ12)*60+MINUTE(AJ12))-(HOUR(AI12)*60+MINUTE(AI12)),1440),IF(COUNT(AG12,AH12)=2,(HOUR(AG12)*60+MINUTE(AG12))+MOD((HOUR(AH12)*60+MINUTE(AH12))-(HOUR(AG12)*60+MINUTE(AG12)),1440),0))</f>
        <v/>
      </c>
      <c r="BI12">
        <f>IF(OR(IF(COUNT(C12,D12)&lt;2,0,MOD((HOUR(D12)*60+MINUTE(D12))-(HOUR(C12)*60+MINUTE(C12)),1440))&gt;=Règles!$B$5*60,IF(COUNT(E12,F12)&lt;2,0,MOD((HOUR(F12)*60+MINUTE(F12))-(HOUR(E12)*60+MINUTE(E12)),1440))&gt;=Règles!$B$5*60),1,0)</f>
        <v/>
      </c>
      <c r="BJ12">
        <f>IF(OR(IF(COUNT(H12,I12)&lt;2,0,MOD((HOUR(I12)*60+MINUTE(I12))-(HOUR(H12)*60+MINUTE(H12)),1440))&gt;=Règles!$B$5*60,IF(COUNT(J12,K12)&lt;2,0,MOD((HOUR(K12)*60+MINUTE(K12))-(HOUR(J12)*60+MINUTE(J12)),1440))&gt;=Règles!$B$5*60),1,0)</f>
        <v/>
      </c>
      <c r="BK12">
        <f>IF(OR(IF(COUNT(M12,N12)&lt;2,0,MOD((HOUR(N12)*60+MINUTE(N12))-(HOUR(M12)*60+MINUTE(M12)),1440))&gt;=Règles!$B$5*60,IF(COUNT(O12,P12)&lt;2,0,MOD((HOUR(P12)*60+MINUTE(P12))-(HOUR(O12)*60+MINUTE(O12)),1440))&gt;=Règles!$B$5*60),1,0)</f>
        <v/>
      </c>
      <c r="BL12">
        <f>IF(OR(IF(COUNT(R12,S12)&lt;2,0,MOD((HOUR(S12)*60+MINUTE(S12))-(HOUR(R12)*60+MINUTE(R12)),1440))&gt;=Règles!$B$5*60,IF(COUNT(T12,U12)&lt;2,0,MOD((HOUR(U12)*60+MINUTE(U12))-(HOUR(T12)*60+MINUTE(T12)),1440))&gt;=Règles!$B$5*60),1,0)</f>
        <v/>
      </c>
      <c r="BM12">
        <f>IF(OR(IF(COUNT(W12,X12)&lt;2,0,MOD((HOUR(X12)*60+MINUTE(X12))-(HOUR(W12)*60+MINUTE(W12)),1440))&gt;=Règles!$B$5*60,IF(COUNT(Y12,Z12)&lt;2,0,MOD((HOUR(Z12)*60+MINUTE(Z12))-(HOUR(Y12)*60+MINUTE(Y12)),1440))&gt;=Règles!$B$5*60),1,0)</f>
        <v/>
      </c>
      <c r="BN12">
        <f>IF(OR(IF(COUNT(AB12,AC12)&lt;2,0,MOD((HOUR(AC12)*60+MINUTE(AC12))-(HOUR(AB12)*60+MINUTE(AB12)),1440))&gt;=Règles!$B$5*60,IF(COUNT(AD12,AE12)&lt;2,0,MOD((HOUR(AE12)*60+MINUTE(AE12))-(HOUR(AD12)*60+MINUTE(AD12)),1440))&gt;=Règles!$B$5*60),1,0)</f>
        <v/>
      </c>
      <c r="BO12">
        <f>IF(OR(IF(COUNT(AG12,AH12)&lt;2,0,MOD((HOUR(AH12)*60+MINUTE(AH12))-(HOUR(AG12)*60+MINUTE(AG12)),1440))&gt;=Règles!$B$5*60,IF(COUNT(AI12,AJ12)&lt;2,0,MOD((HOUR(AJ12)*60+MINUTE(AJ12))-(HOUR(AI12)*60+MINUTE(AI12)),1440))&gt;=Règles!$B$5*60),1,0)</f>
        <v/>
      </c>
      <c r="BP12">
        <f>IF(COUNT(C12,D12)&lt;2,0,MOD((HOUR(D12)*60+MINUTE(D12))-(HOUR(C12)*60+MINUTE(C12)),1440))+IF(COUNT(E12,F12)&lt;2,0,MOD((HOUR(F12)*60+MINUTE(F12))-(HOUR(E12)*60+MINUTE(E12)),1440))</f>
        <v/>
      </c>
      <c r="BQ12">
        <f>IF(COUNT(H12,I12)&lt;2,0,MOD((HOUR(I12)*60+MINUTE(I12))-(HOUR(H12)*60+MINUTE(H12)),1440))+IF(COUNT(J12,K12)&lt;2,0,MOD((HOUR(K12)*60+MINUTE(K12))-(HOUR(J12)*60+MINUTE(J12)),1440))</f>
        <v/>
      </c>
      <c r="BR12">
        <f>IF(COUNT(M12,N12)&lt;2,0,MOD((HOUR(N12)*60+MINUTE(N12))-(HOUR(M12)*60+MINUTE(M12)),1440))+IF(COUNT(O12,P12)&lt;2,0,MOD((HOUR(P12)*60+MINUTE(P12))-(HOUR(O12)*60+MINUTE(O12)),1440))</f>
        <v/>
      </c>
      <c r="BS12">
        <f>IF(COUNT(R12,S12)&lt;2,0,MOD((HOUR(S12)*60+MINUTE(S12))-(HOUR(R12)*60+MINUTE(R12)),1440))+IF(COUNT(T12,U12)&lt;2,0,MOD((HOUR(U12)*60+MINUTE(U12))-(HOUR(T12)*60+MINUTE(T12)),1440))</f>
        <v/>
      </c>
      <c r="BT12">
        <f>IF(COUNT(W12,X12)&lt;2,0,MOD((HOUR(X12)*60+MINUTE(X12))-(HOUR(W12)*60+MINUTE(W12)),1440))+IF(COUNT(Y12,Z12)&lt;2,0,MOD((HOUR(Z12)*60+MINUTE(Z12))-(HOUR(Y12)*60+MINUTE(Y12)),1440))</f>
        <v/>
      </c>
      <c r="BU12">
        <f>IF(COUNT(AB12,AC12)&lt;2,0,MOD((HOUR(AC12)*60+MINUTE(AC12))-(HOUR(AB12)*60+MINUTE(AB12)),1440))+IF(COUNT(AD12,AE12)&lt;2,0,MOD((HOUR(AE12)*60+MINUTE(AE12))-(HOUR(AD12)*60+MINUTE(AD12)),1440))</f>
        <v/>
      </c>
      <c r="BV12">
        <f>IF(COUNT(AG12,AH12)&lt;2,0,MOD((HOUR(AH12)*60+MINUTE(AH12))-(HOUR(AG12)*60+MINUTE(AG12)),1440))+IF(COUNT(AI12,AJ12)&lt;2,0,MOD((HOUR(AJ12)*60+MINUTE(AJ12))-(HOUR(AI12)*60+MINUTE(AI12)),1440))</f>
        <v/>
      </c>
      <c r="BW12">
        <f>IF(AND(BP12&gt;0,BQ12&gt;0),1440+AV12-BB12,99999)</f>
        <v/>
      </c>
      <c r="BX12">
        <f>IF(AND(BQ12&gt;0,BR12&gt;0),1440+AW12-BC12,99999)</f>
        <v/>
      </c>
      <c r="BY12">
        <f>IF(AND(BR12&gt;0,BS12&gt;0),1440+AX12-BD12,99999)</f>
        <v/>
      </c>
      <c r="BZ12">
        <f>IF(AND(BS12&gt;0,BT12&gt;0),1440+AY12-BE12,99999)</f>
        <v/>
      </c>
      <c r="CA12">
        <f>IF(AND(BT12&gt;0,BU12&gt;0),1440+AZ12-BF12,99999)</f>
        <v/>
      </c>
      <c r="CB12">
        <f>IF(AND(BU12&gt;0,BV12&gt;0),1440+BA12-BG12,99999)</f>
        <v/>
      </c>
      <c r="CC12">
        <f>SUM(BP12:BV12)-IF(COUNT(AL12)=0,0,AL12)</f>
        <v/>
      </c>
      <c r="CD12">
        <f>MIN(MAX(CC12-Règles!$B$7*60,0),(Règles!$B$8-Règles!$B$7)*60)</f>
        <v/>
      </c>
      <c r="CE12">
        <f>MIN(MAX(CC12-Règles!$B$8*60,0),(Règles!$B$9-Règles!$B$8)*60)</f>
        <v/>
      </c>
      <c r="CF12">
        <f>MAX(CC12-Règles!$B$9*60,0)</f>
        <v/>
      </c>
    </row>
    <row r="13">
      <c r="A13" s="3" t="n"/>
      <c r="B13" s="3" t="n"/>
      <c r="C13" s="9" t="n"/>
      <c r="D13" s="9" t="n"/>
      <c r="E13" s="9" t="n"/>
      <c r="F13" s="9" t="n"/>
      <c r="G13" s="10">
        <f>BP13/1440</f>
        <v/>
      </c>
      <c r="H13" s="9" t="n"/>
      <c r="I13" s="9" t="n"/>
      <c r="J13" s="9" t="n"/>
      <c r="K13" s="9" t="n"/>
      <c r="L13" s="10">
        <f>BQ13/1440</f>
        <v/>
      </c>
      <c r="M13" s="9" t="n"/>
      <c r="N13" s="9" t="n"/>
      <c r="O13" s="9" t="n"/>
      <c r="P13" s="9" t="n"/>
      <c r="Q13" s="10">
        <f>BR13/1440</f>
        <v/>
      </c>
      <c r="R13" s="9" t="n"/>
      <c r="S13" s="9" t="n"/>
      <c r="T13" s="9" t="n"/>
      <c r="U13" s="9" t="n"/>
      <c r="V13" s="10">
        <f>BS13/1440</f>
        <v/>
      </c>
      <c r="W13" s="9" t="n"/>
      <c r="X13" s="9" t="n"/>
      <c r="Y13" s="9" t="n"/>
      <c r="Z13" s="9" t="n"/>
      <c r="AA13" s="10">
        <f>BT13/1440</f>
        <v/>
      </c>
      <c r="AB13" s="9" t="n"/>
      <c r="AC13" s="9" t="n"/>
      <c r="AD13" s="9" t="n"/>
      <c r="AE13" s="9" t="n"/>
      <c r="AF13" s="10">
        <f>BU13/1440</f>
        <v/>
      </c>
      <c r="AG13" s="9" t="n"/>
      <c r="AH13" s="9" t="n"/>
      <c r="AI13" s="9" t="n"/>
      <c r="AJ13" s="9" t="n"/>
      <c r="AK13" s="10">
        <f>BV13/1440</f>
        <v/>
      </c>
      <c r="AL13" s="11" t="n"/>
      <c r="AM13" s="12">
        <f>CC13/1440</f>
        <v/>
      </c>
      <c r="AN13" s="13">
        <f>CD13/1440</f>
        <v/>
      </c>
      <c r="AO13" s="13">
        <f>CE13/1440</f>
        <v/>
      </c>
      <c r="AP13" s="13">
        <f>CF13/1440</f>
        <v/>
      </c>
      <c r="AQ13" s="14" t="n"/>
      <c r="AR13" s="15">
        <f>IF(COUNT(AQ13)=0,"",ROUND(AQ13*(CD13*(1+Règles!$B$10)+CE13*(1+Règles!$B$11)+CF13*(1+Règles!$B$12))/60,2))</f>
        <v/>
      </c>
      <c r="AS13" s="16">
        <f>TRIM(IF(COUNTIF(BW13:CB13,"&lt;"&amp;(Règles!$B$4*60))&gt;0,"Moins de 11 h de repos entre deux journées. ","")&amp;IF(SUM(BI13:BO13)*20&gt;IF(COUNT(AL13)=0,0,AL13),"Service de 6 h ou plus sans pause notée : 20 min à prévoir. ","")&amp;IF(CC13&gt;Règles!$B$6*60,"Plus de 48 h dans la semaine.",""))</f>
        <v/>
      </c>
      <c r="AU13">
        <f>IF(COUNT(C13)=1,(HOUR(C13)*60+MINUTE(C13)),IF(COUNT(E13)=1,(HOUR(E13)*60+MINUTE(E13)),0))</f>
        <v/>
      </c>
      <c r="AV13">
        <f>IF(COUNT(H13)=1,(HOUR(H13)*60+MINUTE(H13)),IF(COUNT(J13)=1,(HOUR(J13)*60+MINUTE(J13)),0))</f>
        <v/>
      </c>
      <c r="AW13">
        <f>IF(COUNT(M13)=1,(HOUR(M13)*60+MINUTE(M13)),IF(COUNT(O13)=1,(HOUR(O13)*60+MINUTE(O13)),0))</f>
        <v/>
      </c>
      <c r="AX13">
        <f>IF(COUNT(R13)=1,(HOUR(R13)*60+MINUTE(R13)),IF(COUNT(T13)=1,(HOUR(T13)*60+MINUTE(T13)),0))</f>
        <v/>
      </c>
      <c r="AY13">
        <f>IF(COUNT(W13)=1,(HOUR(W13)*60+MINUTE(W13)),IF(COUNT(Y13)=1,(HOUR(Y13)*60+MINUTE(Y13)),0))</f>
        <v/>
      </c>
      <c r="AZ13">
        <f>IF(COUNT(AB13)=1,(HOUR(AB13)*60+MINUTE(AB13)),IF(COUNT(AD13)=1,(HOUR(AD13)*60+MINUTE(AD13)),0))</f>
        <v/>
      </c>
      <c r="BA13">
        <f>IF(COUNT(AG13)=1,(HOUR(AG13)*60+MINUTE(AG13)),IF(COUNT(AI13)=1,(HOUR(AI13)*60+MINUTE(AI13)),0))</f>
        <v/>
      </c>
      <c r="BB13">
        <f>IF(COUNT(E13,F13)=2,(HOUR(E13)*60+MINUTE(E13))+MOD((HOUR(F13)*60+MINUTE(F13))-(HOUR(E13)*60+MINUTE(E13)),1440),IF(COUNT(C13,D13)=2,(HOUR(C13)*60+MINUTE(C13))+MOD((HOUR(D13)*60+MINUTE(D13))-(HOUR(C13)*60+MINUTE(C13)),1440),0))</f>
        <v/>
      </c>
      <c r="BC13">
        <f>IF(COUNT(J13,K13)=2,(HOUR(J13)*60+MINUTE(J13))+MOD((HOUR(K13)*60+MINUTE(K13))-(HOUR(J13)*60+MINUTE(J13)),1440),IF(COUNT(H13,I13)=2,(HOUR(H13)*60+MINUTE(H13))+MOD((HOUR(I13)*60+MINUTE(I13))-(HOUR(H13)*60+MINUTE(H13)),1440),0))</f>
        <v/>
      </c>
      <c r="BD13">
        <f>IF(COUNT(O13,P13)=2,(HOUR(O13)*60+MINUTE(O13))+MOD((HOUR(P13)*60+MINUTE(P13))-(HOUR(O13)*60+MINUTE(O13)),1440),IF(COUNT(M13,N13)=2,(HOUR(M13)*60+MINUTE(M13))+MOD((HOUR(N13)*60+MINUTE(N13))-(HOUR(M13)*60+MINUTE(M13)),1440),0))</f>
        <v/>
      </c>
      <c r="BE13">
        <f>IF(COUNT(T13,U13)=2,(HOUR(T13)*60+MINUTE(T13))+MOD((HOUR(U13)*60+MINUTE(U13))-(HOUR(T13)*60+MINUTE(T13)),1440),IF(COUNT(R13,S13)=2,(HOUR(R13)*60+MINUTE(R13))+MOD((HOUR(S13)*60+MINUTE(S13))-(HOUR(R13)*60+MINUTE(R13)),1440),0))</f>
        <v/>
      </c>
      <c r="BF13">
        <f>IF(COUNT(Y13,Z13)=2,(HOUR(Y13)*60+MINUTE(Y13))+MOD((HOUR(Z13)*60+MINUTE(Z13))-(HOUR(Y13)*60+MINUTE(Y13)),1440),IF(COUNT(W13,X13)=2,(HOUR(W13)*60+MINUTE(W13))+MOD((HOUR(X13)*60+MINUTE(X13))-(HOUR(W13)*60+MINUTE(W13)),1440),0))</f>
        <v/>
      </c>
      <c r="BG13">
        <f>IF(COUNT(AD13,AE13)=2,(HOUR(AD13)*60+MINUTE(AD13))+MOD((HOUR(AE13)*60+MINUTE(AE13))-(HOUR(AD13)*60+MINUTE(AD13)),1440),IF(COUNT(AB13,AC13)=2,(HOUR(AB13)*60+MINUTE(AB13))+MOD((HOUR(AC13)*60+MINUTE(AC13))-(HOUR(AB13)*60+MINUTE(AB13)),1440),0))</f>
        <v/>
      </c>
      <c r="BH13">
        <f>IF(COUNT(AI13,AJ13)=2,(HOUR(AI13)*60+MINUTE(AI13))+MOD((HOUR(AJ13)*60+MINUTE(AJ13))-(HOUR(AI13)*60+MINUTE(AI13)),1440),IF(COUNT(AG13,AH13)=2,(HOUR(AG13)*60+MINUTE(AG13))+MOD((HOUR(AH13)*60+MINUTE(AH13))-(HOUR(AG13)*60+MINUTE(AG13)),1440),0))</f>
        <v/>
      </c>
      <c r="BI13">
        <f>IF(OR(IF(COUNT(C13,D13)&lt;2,0,MOD((HOUR(D13)*60+MINUTE(D13))-(HOUR(C13)*60+MINUTE(C13)),1440))&gt;=Règles!$B$5*60,IF(COUNT(E13,F13)&lt;2,0,MOD((HOUR(F13)*60+MINUTE(F13))-(HOUR(E13)*60+MINUTE(E13)),1440))&gt;=Règles!$B$5*60),1,0)</f>
        <v/>
      </c>
      <c r="BJ13">
        <f>IF(OR(IF(COUNT(H13,I13)&lt;2,0,MOD((HOUR(I13)*60+MINUTE(I13))-(HOUR(H13)*60+MINUTE(H13)),1440))&gt;=Règles!$B$5*60,IF(COUNT(J13,K13)&lt;2,0,MOD((HOUR(K13)*60+MINUTE(K13))-(HOUR(J13)*60+MINUTE(J13)),1440))&gt;=Règles!$B$5*60),1,0)</f>
        <v/>
      </c>
      <c r="BK13">
        <f>IF(OR(IF(COUNT(M13,N13)&lt;2,0,MOD((HOUR(N13)*60+MINUTE(N13))-(HOUR(M13)*60+MINUTE(M13)),1440))&gt;=Règles!$B$5*60,IF(COUNT(O13,P13)&lt;2,0,MOD((HOUR(P13)*60+MINUTE(P13))-(HOUR(O13)*60+MINUTE(O13)),1440))&gt;=Règles!$B$5*60),1,0)</f>
        <v/>
      </c>
      <c r="BL13">
        <f>IF(OR(IF(COUNT(R13,S13)&lt;2,0,MOD((HOUR(S13)*60+MINUTE(S13))-(HOUR(R13)*60+MINUTE(R13)),1440))&gt;=Règles!$B$5*60,IF(COUNT(T13,U13)&lt;2,0,MOD((HOUR(U13)*60+MINUTE(U13))-(HOUR(T13)*60+MINUTE(T13)),1440))&gt;=Règles!$B$5*60),1,0)</f>
        <v/>
      </c>
      <c r="BM13">
        <f>IF(OR(IF(COUNT(W13,X13)&lt;2,0,MOD((HOUR(X13)*60+MINUTE(X13))-(HOUR(W13)*60+MINUTE(W13)),1440))&gt;=Règles!$B$5*60,IF(COUNT(Y13,Z13)&lt;2,0,MOD((HOUR(Z13)*60+MINUTE(Z13))-(HOUR(Y13)*60+MINUTE(Y13)),1440))&gt;=Règles!$B$5*60),1,0)</f>
        <v/>
      </c>
      <c r="BN13">
        <f>IF(OR(IF(COUNT(AB13,AC13)&lt;2,0,MOD((HOUR(AC13)*60+MINUTE(AC13))-(HOUR(AB13)*60+MINUTE(AB13)),1440))&gt;=Règles!$B$5*60,IF(COUNT(AD13,AE13)&lt;2,0,MOD((HOUR(AE13)*60+MINUTE(AE13))-(HOUR(AD13)*60+MINUTE(AD13)),1440))&gt;=Règles!$B$5*60),1,0)</f>
        <v/>
      </c>
      <c r="BO13">
        <f>IF(OR(IF(COUNT(AG13,AH13)&lt;2,0,MOD((HOUR(AH13)*60+MINUTE(AH13))-(HOUR(AG13)*60+MINUTE(AG13)),1440))&gt;=Règles!$B$5*60,IF(COUNT(AI13,AJ13)&lt;2,0,MOD((HOUR(AJ13)*60+MINUTE(AJ13))-(HOUR(AI13)*60+MINUTE(AI13)),1440))&gt;=Règles!$B$5*60),1,0)</f>
        <v/>
      </c>
      <c r="BP13">
        <f>IF(COUNT(C13,D13)&lt;2,0,MOD((HOUR(D13)*60+MINUTE(D13))-(HOUR(C13)*60+MINUTE(C13)),1440))+IF(COUNT(E13,F13)&lt;2,0,MOD((HOUR(F13)*60+MINUTE(F13))-(HOUR(E13)*60+MINUTE(E13)),1440))</f>
        <v/>
      </c>
      <c r="BQ13">
        <f>IF(COUNT(H13,I13)&lt;2,0,MOD((HOUR(I13)*60+MINUTE(I13))-(HOUR(H13)*60+MINUTE(H13)),1440))+IF(COUNT(J13,K13)&lt;2,0,MOD((HOUR(K13)*60+MINUTE(K13))-(HOUR(J13)*60+MINUTE(J13)),1440))</f>
        <v/>
      </c>
      <c r="BR13">
        <f>IF(COUNT(M13,N13)&lt;2,0,MOD((HOUR(N13)*60+MINUTE(N13))-(HOUR(M13)*60+MINUTE(M13)),1440))+IF(COUNT(O13,P13)&lt;2,0,MOD((HOUR(P13)*60+MINUTE(P13))-(HOUR(O13)*60+MINUTE(O13)),1440))</f>
        <v/>
      </c>
      <c r="BS13">
        <f>IF(COUNT(R13,S13)&lt;2,0,MOD((HOUR(S13)*60+MINUTE(S13))-(HOUR(R13)*60+MINUTE(R13)),1440))+IF(COUNT(T13,U13)&lt;2,0,MOD((HOUR(U13)*60+MINUTE(U13))-(HOUR(T13)*60+MINUTE(T13)),1440))</f>
        <v/>
      </c>
      <c r="BT13">
        <f>IF(COUNT(W13,X13)&lt;2,0,MOD((HOUR(X13)*60+MINUTE(X13))-(HOUR(W13)*60+MINUTE(W13)),1440))+IF(COUNT(Y13,Z13)&lt;2,0,MOD((HOUR(Z13)*60+MINUTE(Z13))-(HOUR(Y13)*60+MINUTE(Y13)),1440))</f>
        <v/>
      </c>
      <c r="BU13">
        <f>IF(COUNT(AB13,AC13)&lt;2,0,MOD((HOUR(AC13)*60+MINUTE(AC13))-(HOUR(AB13)*60+MINUTE(AB13)),1440))+IF(COUNT(AD13,AE13)&lt;2,0,MOD((HOUR(AE13)*60+MINUTE(AE13))-(HOUR(AD13)*60+MINUTE(AD13)),1440))</f>
        <v/>
      </c>
      <c r="BV13">
        <f>IF(COUNT(AG13,AH13)&lt;2,0,MOD((HOUR(AH13)*60+MINUTE(AH13))-(HOUR(AG13)*60+MINUTE(AG13)),1440))+IF(COUNT(AI13,AJ13)&lt;2,0,MOD((HOUR(AJ13)*60+MINUTE(AJ13))-(HOUR(AI13)*60+MINUTE(AI13)),1440))</f>
        <v/>
      </c>
      <c r="BW13">
        <f>IF(AND(BP13&gt;0,BQ13&gt;0),1440+AV13-BB13,99999)</f>
        <v/>
      </c>
      <c r="BX13">
        <f>IF(AND(BQ13&gt;0,BR13&gt;0),1440+AW13-BC13,99999)</f>
        <v/>
      </c>
      <c r="BY13">
        <f>IF(AND(BR13&gt;0,BS13&gt;0),1440+AX13-BD13,99999)</f>
        <v/>
      </c>
      <c r="BZ13">
        <f>IF(AND(BS13&gt;0,BT13&gt;0),1440+AY13-BE13,99999)</f>
        <v/>
      </c>
      <c r="CA13">
        <f>IF(AND(BT13&gt;0,BU13&gt;0),1440+AZ13-BF13,99999)</f>
        <v/>
      </c>
      <c r="CB13">
        <f>IF(AND(BU13&gt;0,BV13&gt;0),1440+BA13-BG13,99999)</f>
        <v/>
      </c>
      <c r="CC13">
        <f>SUM(BP13:BV13)-IF(COUNT(AL13)=0,0,AL13)</f>
        <v/>
      </c>
      <c r="CD13">
        <f>MIN(MAX(CC13-Règles!$B$7*60,0),(Règles!$B$8-Règles!$B$7)*60)</f>
        <v/>
      </c>
      <c r="CE13">
        <f>MIN(MAX(CC13-Règles!$B$8*60,0),(Règles!$B$9-Règles!$B$8)*60)</f>
        <v/>
      </c>
      <c r="CF13">
        <f>MAX(CC13-Règles!$B$9*60,0)</f>
        <v/>
      </c>
    </row>
    <row r="14">
      <c r="A14" s="3" t="n"/>
      <c r="B14" s="3" t="n"/>
      <c r="C14" s="9" t="n"/>
      <c r="D14" s="9" t="n"/>
      <c r="E14" s="9" t="n"/>
      <c r="F14" s="9" t="n"/>
      <c r="G14" s="10">
        <f>BP14/1440</f>
        <v/>
      </c>
      <c r="H14" s="9" t="n"/>
      <c r="I14" s="9" t="n"/>
      <c r="J14" s="9" t="n"/>
      <c r="K14" s="9" t="n"/>
      <c r="L14" s="10">
        <f>BQ14/1440</f>
        <v/>
      </c>
      <c r="M14" s="9" t="n"/>
      <c r="N14" s="9" t="n"/>
      <c r="O14" s="9" t="n"/>
      <c r="P14" s="9" t="n"/>
      <c r="Q14" s="10">
        <f>BR14/1440</f>
        <v/>
      </c>
      <c r="R14" s="9" t="n"/>
      <c r="S14" s="9" t="n"/>
      <c r="T14" s="9" t="n"/>
      <c r="U14" s="9" t="n"/>
      <c r="V14" s="10">
        <f>BS14/1440</f>
        <v/>
      </c>
      <c r="W14" s="9" t="n"/>
      <c r="X14" s="9" t="n"/>
      <c r="Y14" s="9" t="n"/>
      <c r="Z14" s="9" t="n"/>
      <c r="AA14" s="10">
        <f>BT14/1440</f>
        <v/>
      </c>
      <c r="AB14" s="9" t="n"/>
      <c r="AC14" s="9" t="n"/>
      <c r="AD14" s="9" t="n"/>
      <c r="AE14" s="9" t="n"/>
      <c r="AF14" s="10">
        <f>BU14/1440</f>
        <v/>
      </c>
      <c r="AG14" s="9" t="n"/>
      <c r="AH14" s="9" t="n"/>
      <c r="AI14" s="9" t="n"/>
      <c r="AJ14" s="9" t="n"/>
      <c r="AK14" s="10">
        <f>BV14/1440</f>
        <v/>
      </c>
      <c r="AL14" s="11" t="n"/>
      <c r="AM14" s="12">
        <f>CC14/1440</f>
        <v/>
      </c>
      <c r="AN14" s="13">
        <f>CD14/1440</f>
        <v/>
      </c>
      <c r="AO14" s="13">
        <f>CE14/1440</f>
        <v/>
      </c>
      <c r="AP14" s="13">
        <f>CF14/1440</f>
        <v/>
      </c>
      <c r="AQ14" s="14" t="n"/>
      <c r="AR14" s="15">
        <f>IF(COUNT(AQ14)=0,"",ROUND(AQ14*(CD14*(1+Règles!$B$10)+CE14*(1+Règles!$B$11)+CF14*(1+Règles!$B$12))/60,2))</f>
        <v/>
      </c>
      <c r="AS14" s="16">
        <f>TRIM(IF(COUNTIF(BW14:CB14,"&lt;"&amp;(Règles!$B$4*60))&gt;0,"Moins de 11 h de repos entre deux journées. ","")&amp;IF(SUM(BI14:BO14)*20&gt;IF(COUNT(AL14)=0,0,AL14),"Service de 6 h ou plus sans pause notée : 20 min à prévoir. ","")&amp;IF(CC14&gt;Règles!$B$6*60,"Plus de 48 h dans la semaine.",""))</f>
        <v/>
      </c>
      <c r="AU14">
        <f>IF(COUNT(C14)=1,(HOUR(C14)*60+MINUTE(C14)),IF(COUNT(E14)=1,(HOUR(E14)*60+MINUTE(E14)),0))</f>
        <v/>
      </c>
      <c r="AV14">
        <f>IF(COUNT(H14)=1,(HOUR(H14)*60+MINUTE(H14)),IF(COUNT(J14)=1,(HOUR(J14)*60+MINUTE(J14)),0))</f>
        <v/>
      </c>
      <c r="AW14">
        <f>IF(COUNT(M14)=1,(HOUR(M14)*60+MINUTE(M14)),IF(COUNT(O14)=1,(HOUR(O14)*60+MINUTE(O14)),0))</f>
        <v/>
      </c>
      <c r="AX14">
        <f>IF(COUNT(R14)=1,(HOUR(R14)*60+MINUTE(R14)),IF(COUNT(T14)=1,(HOUR(T14)*60+MINUTE(T14)),0))</f>
        <v/>
      </c>
      <c r="AY14">
        <f>IF(COUNT(W14)=1,(HOUR(W14)*60+MINUTE(W14)),IF(COUNT(Y14)=1,(HOUR(Y14)*60+MINUTE(Y14)),0))</f>
        <v/>
      </c>
      <c r="AZ14">
        <f>IF(COUNT(AB14)=1,(HOUR(AB14)*60+MINUTE(AB14)),IF(COUNT(AD14)=1,(HOUR(AD14)*60+MINUTE(AD14)),0))</f>
        <v/>
      </c>
      <c r="BA14">
        <f>IF(COUNT(AG14)=1,(HOUR(AG14)*60+MINUTE(AG14)),IF(COUNT(AI14)=1,(HOUR(AI14)*60+MINUTE(AI14)),0))</f>
        <v/>
      </c>
      <c r="BB14">
        <f>IF(COUNT(E14,F14)=2,(HOUR(E14)*60+MINUTE(E14))+MOD((HOUR(F14)*60+MINUTE(F14))-(HOUR(E14)*60+MINUTE(E14)),1440),IF(COUNT(C14,D14)=2,(HOUR(C14)*60+MINUTE(C14))+MOD((HOUR(D14)*60+MINUTE(D14))-(HOUR(C14)*60+MINUTE(C14)),1440),0))</f>
        <v/>
      </c>
      <c r="BC14">
        <f>IF(COUNT(J14,K14)=2,(HOUR(J14)*60+MINUTE(J14))+MOD((HOUR(K14)*60+MINUTE(K14))-(HOUR(J14)*60+MINUTE(J14)),1440),IF(COUNT(H14,I14)=2,(HOUR(H14)*60+MINUTE(H14))+MOD((HOUR(I14)*60+MINUTE(I14))-(HOUR(H14)*60+MINUTE(H14)),1440),0))</f>
        <v/>
      </c>
      <c r="BD14">
        <f>IF(COUNT(O14,P14)=2,(HOUR(O14)*60+MINUTE(O14))+MOD((HOUR(P14)*60+MINUTE(P14))-(HOUR(O14)*60+MINUTE(O14)),1440),IF(COUNT(M14,N14)=2,(HOUR(M14)*60+MINUTE(M14))+MOD((HOUR(N14)*60+MINUTE(N14))-(HOUR(M14)*60+MINUTE(M14)),1440),0))</f>
        <v/>
      </c>
      <c r="BE14">
        <f>IF(COUNT(T14,U14)=2,(HOUR(T14)*60+MINUTE(T14))+MOD((HOUR(U14)*60+MINUTE(U14))-(HOUR(T14)*60+MINUTE(T14)),1440),IF(COUNT(R14,S14)=2,(HOUR(R14)*60+MINUTE(R14))+MOD((HOUR(S14)*60+MINUTE(S14))-(HOUR(R14)*60+MINUTE(R14)),1440),0))</f>
        <v/>
      </c>
      <c r="BF14">
        <f>IF(COUNT(Y14,Z14)=2,(HOUR(Y14)*60+MINUTE(Y14))+MOD((HOUR(Z14)*60+MINUTE(Z14))-(HOUR(Y14)*60+MINUTE(Y14)),1440),IF(COUNT(W14,X14)=2,(HOUR(W14)*60+MINUTE(W14))+MOD((HOUR(X14)*60+MINUTE(X14))-(HOUR(W14)*60+MINUTE(W14)),1440),0))</f>
        <v/>
      </c>
      <c r="BG14">
        <f>IF(COUNT(AD14,AE14)=2,(HOUR(AD14)*60+MINUTE(AD14))+MOD((HOUR(AE14)*60+MINUTE(AE14))-(HOUR(AD14)*60+MINUTE(AD14)),1440),IF(COUNT(AB14,AC14)=2,(HOUR(AB14)*60+MINUTE(AB14))+MOD((HOUR(AC14)*60+MINUTE(AC14))-(HOUR(AB14)*60+MINUTE(AB14)),1440),0))</f>
        <v/>
      </c>
      <c r="BH14">
        <f>IF(COUNT(AI14,AJ14)=2,(HOUR(AI14)*60+MINUTE(AI14))+MOD((HOUR(AJ14)*60+MINUTE(AJ14))-(HOUR(AI14)*60+MINUTE(AI14)),1440),IF(COUNT(AG14,AH14)=2,(HOUR(AG14)*60+MINUTE(AG14))+MOD((HOUR(AH14)*60+MINUTE(AH14))-(HOUR(AG14)*60+MINUTE(AG14)),1440),0))</f>
        <v/>
      </c>
      <c r="BI14">
        <f>IF(OR(IF(COUNT(C14,D14)&lt;2,0,MOD((HOUR(D14)*60+MINUTE(D14))-(HOUR(C14)*60+MINUTE(C14)),1440))&gt;=Règles!$B$5*60,IF(COUNT(E14,F14)&lt;2,0,MOD((HOUR(F14)*60+MINUTE(F14))-(HOUR(E14)*60+MINUTE(E14)),1440))&gt;=Règles!$B$5*60),1,0)</f>
        <v/>
      </c>
      <c r="BJ14">
        <f>IF(OR(IF(COUNT(H14,I14)&lt;2,0,MOD((HOUR(I14)*60+MINUTE(I14))-(HOUR(H14)*60+MINUTE(H14)),1440))&gt;=Règles!$B$5*60,IF(COUNT(J14,K14)&lt;2,0,MOD((HOUR(K14)*60+MINUTE(K14))-(HOUR(J14)*60+MINUTE(J14)),1440))&gt;=Règles!$B$5*60),1,0)</f>
        <v/>
      </c>
      <c r="BK14">
        <f>IF(OR(IF(COUNT(M14,N14)&lt;2,0,MOD((HOUR(N14)*60+MINUTE(N14))-(HOUR(M14)*60+MINUTE(M14)),1440))&gt;=Règles!$B$5*60,IF(COUNT(O14,P14)&lt;2,0,MOD((HOUR(P14)*60+MINUTE(P14))-(HOUR(O14)*60+MINUTE(O14)),1440))&gt;=Règles!$B$5*60),1,0)</f>
        <v/>
      </c>
      <c r="BL14">
        <f>IF(OR(IF(COUNT(R14,S14)&lt;2,0,MOD((HOUR(S14)*60+MINUTE(S14))-(HOUR(R14)*60+MINUTE(R14)),1440))&gt;=Règles!$B$5*60,IF(COUNT(T14,U14)&lt;2,0,MOD((HOUR(U14)*60+MINUTE(U14))-(HOUR(T14)*60+MINUTE(T14)),1440))&gt;=Règles!$B$5*60),1,0)</f>
        <v/>
      </c>
      <c r="BM14">
        <f>IF(OR(IF(COUNT(W14,X14)&lt;2,0,MOD((HOUR(X14)*60+MINUTE(X14))-(HOUR(W14)*60+MINUTE(W14)),1440))&gt;=Règles!$B$5*60,IF(COUNT(Y14,Z14)&lt;2,0,MOD((HOUR(Z14)*60+MINUTE(Z14))-(HOUR(Y14)*60+MINUTE(Y14)),1440))&gt;=Règles!$B$5*60),1,0)</f>
        <v/>
      </c>
      <c r="BN14">
        <f>IF(OR(IF(COUNT(AB14,AC14)&lt;2,0,MOD((HOUR(AC14)*60+MINUTE(AC14))-(HOUR(AB14)*60+MINUTE(AB14)),1440))&gt;=Règles!$B$5*60,IF(COUNT(AD14,AE14)&lt;2,0,MOD((HOUR(AE14)*60+MINUTE(AE14))-(HOUR(AD14)*60+MINUTE(AD14)),1440))&gt;=Règles!$B$5*60),1,0)</f>
        <v/>
      </c>
      <c r="BO14">
        <f>IF(OR(IF(COUNT(AG14,AH14)&lt;2,0,MOD((HOUR(AH14)*60+MINUTE(AH14))-(HOUR(AG14)*60+MINUTE(AG14)),1440))&gt;=Règles!$B$5*60,IF(COUNT(AI14,AJ14)&lt;2,0,MOD((HOUR(AJ14)*60+MINUTE(AJ14))-(HOUR(AI14)*60+MINUTE(AI14)),1440))&gt;=Règles!$B$5*60),1,0)</f>
        <v/>
      </c>
      <c r="BP14">
        <f>IF(COUNT(C14,D14)&lt;2,0,MOD((HOUR(D14)*60+MINUTE(D14))-(HOUR(C14)*60+MINUTE(C14)),1440))+IF(COUNT(E14,F14)&lt;2,0,MOD((HOUR(F14)*60+MINUTE(F14))-(HOUR(E14)*60+MINUTE(E14)),1440))</f>
        <v/>
      </c>
      <c r="BQ14">
        <f>IF(COUNT(H14,I14)&lt;2,0,MOD((HOUR(I14)*60+MINUTE(I14))-(HOUR(H14)*60+MINUTE(H14)),1440))+IF(COUNT(J14,K14)&lt;2,0,MOD((HOUR(K14)*60+MINUTE(K14))-(HOUR(J14)*60+MINUTE(J14)),1440))</f>
        <v/>
      </c>
      <c r="BR14">
        <f>IF(COUNT(M14,N14)&lt;2,0,MOD((HOUR(N14)*60+MINUTE(N14))-(HOUR(M14)*60+MINUTE(M14)),1440))+IF(COUNT(O14,P14)&lt;2,0,MOD((HOUR(P14)*60+MINUTE(P14))-(HOUR(O14)*60+MINUTE(O14)),1440))</f>
        <v/>
      </c>
      <c r="BS14">
        <f>IF(COUNT(R14,S14)&lt;2,0,MOD((HOUR(S14)*60+MINUTE(S14))-(HOUR(R14)*60+MINUTE(R14)),1440))+IF(COUNT(T14,U14)&lt;2,0,MOD((HOUR(U14)*60+MINUTE(U14))-(HOUR(T14)*60+MINUTE(T14)),1440))</f>
        <v/>
      </c>
      <c r="BT14">
        <f>IF(COUNT(W14,X14)&lt;2,0,MOD((HOUR(X14)*60+MINUTE(X14))-(HOUR(W14)*60+MINUTE(W14)),1440))+IF(COUNT(Y14,Z14)&lt;2,0,MOD((HOUR(Z14)*60+MINUTE(Z14))-(HOUR(Y14)*60+MINUTE(Y14)),1440))</f>
        <v/>
      </c>
      <c r="BU14">
        <f>IF(COUNT(AB14,AC14)&lt;2,0,MOD((HOUR(AC14)*60+MINUTE(AC14))-(HOUR(AB14)*60+MINUTE(AB14)),1440))+IF(COUNT(AD14,AE14)&lt;2,0,MOD((HOUR(AE14)*60+MINUTE(AE14))-(HOUR(AD14)*60+MINUTE(AD14)),1440))</f>
        <v/>
      </c>
      <c r="BV14">
        <f>IF(COUNT(AG14,AH14)&lt;2,0,MOD((HOUR(AH14)*60+MINUTE(AH14))-(HOUR(AG14)*60+MINUTE(AG14)),1440))+IF(COUNT(AI14,AJ14)&lt;2,0,MOD((HOUR(AJ14)*60+MINUTE(AJ14))-(HOUR(AI14)*60+MINUTE(AI14)),1440))</f>
        <v/>
      </c>
      <c r="BW14">
        <f>IF(AND(BP14&gt;0,BQ14&gt;0),1440+AV14-BB14,99999)</f>
        <v/>
      </c>
      <c r="BX14">
        <f>IF(AND(BQ14&gt;0,BR14&gt;0),1440+AW14-BC14,99999)</f>
        <v/>
      </c>
      <c r="BY14">
        <f>IF(AND(BR14&gt;0,BS14&gt;0),1440+AX14-BD14,99999)</f>
        <v/>
      </c>
      <c r="BZ14">
        <f>IF(AND(BS14&gt;0,BT14&gt;0),1440+AY14-BE14,99999)</f>
        <v/>
      </c>
      <c r="CA14">
        <f>IF(AND(BT14&gt;0,BU14&gt;0),1440+AZ14-BF14,99999)</f>
        <v/>
      </c>
      <c r="CB14">
        <f>IF(AND(BU14&gt;0,BV14&gt;0),1440+BA14-BG14,99999)</f>
        <v/>
      </c>
      <c r="CC14">
        <f>SUM(BP14:BV14)-IF(COUNT(AL14)=0,0,AL14)</f>
        <v/>
      </c>
      <c r="CD14">
        <f>MIN(MAX(CC14-Règles!$B$7*60,0),(Règles!$B$8-Règles!$B$7)*60)</f>
        <v/>
      </c>
      <c r="CE14">
        <f>MIN(MAX(CC14-Règles!$B$8*60,0),(Règles!$B$9-Règles!$B$8)*60)</f>
        <v/>
      </c>
      <c r="CF14">
        <f>MAX(CC14-Règles!$B$9*60,0)</f>
        <v/>
      </c>
    </row>
    <row r="15">
      <c r="A15" s="3" t="n"/>
      <c r="B15" s="3" t="n"/>
      <c r="C15" s="9" t="n"/>
      <c r="D15" s="9" t="n"/>
      <c r="E15" s="9" t="n"/>
      <c r="F15" s="9" t="n"/>
      <c r="G15" s="10">
        <f>BP15/1440</f>
        <v/>
      </c>
      <c r="H15" s="9" t="n"/>
      <c r="I15" s="9" t="n"/>
      <c r="J15" s="9" t="n"/>
      <c r="K15" s="9" t="n"/>
      <c r="L15" s="10">
        <f>BQ15/1440</f>
        <v/>
      </c>
      <c r="M15" s="9" t="n"/>
      <c r="N15" s="9" t="n"/>
      <c r="O15" s="9" t="n"/>
      <c r="P15" s="9" t="n"/>
      <c r="Q15" s="10">
        <f>BR15/1440</f>
        <v/>
      </c>
      <c r="R15" s="9" t="n"/>
      <c r="S15" s="9" t="n"/>
      <c r="T15" s="9" t="n"/>
      <c r="U15" s="9" t="n"/>
      <c r="V15" s="10">
        <f>BS15/1440</f>
        <v/>
      </c>
      <c r="W15" s="9" t="n"/>
      <c r="X15" s="9" t="n"/>
      <c r="Y15" s="9" t="n"/>
      <c r="Z15" s="9" t="n"/>
      <c r="AA15" s="10">
        <f>BT15/1440</f>
        <v/>
      </c>
      <c r="AB15" s="9" t="n"/>
      <c r="AC15" s="9" t="n"/>
      <c r="AD15" s="9" t="n"/>
      <c r="AE15" s="9" t="n"/>
      <c r="AF15" s="10">
        <f>BU15/1440</f>
        <v/>
      </c>
      <c r="AG15" s="9" t="n"/>
      <c r="AH15" s="9" t="n"/>
      <c r="AI15" s="9" t="n"/>
      <c r="AJ15" s="9" t="n"/>
      <c r="AK15" s="10">
        <f>BV15/1440</f>
        <v/>
      </c>
      <c r="AL15" s="11" t="n"/>
      <c r="AM15" s="12">
        <f>CC15/1440</f>
        <v/>
      </c>
      <c r="AN15" s="13">
        <f>CD15/1440</f>
        <v/>
      </c>
      <c r="AO15" s="13">
        <f>CE15/1440</f>
        <v/>
      </c>
      <c r="AP15" s="13">
        <f>CF15/1440</f>
        <v/>
      </c>
      <c r="AQ15" s="14" t="n"/>
      <c r="AR15" s="15">
        <f>IF(COUNT(AQ15)=0,"",ROUND(AQ15*(CD15*(1+Règles!$B$10)+CE15*(1+Règles!$B$11)+CF15*(1+Règles!$B$12))/60,2))</f>
        <v/>
      </c>
      <c r="AS15" s="16">
        <f>TRIM(IF(COUNTIF(BW15:CB15,"&lt;"&amp;(Règles!$B$4*60))&gt;0,"Moins de 11 h de repos entre deux journées. ","")&amp;IF(SUM(BI15:BO15)*20&gt;IF(COUNT(AL15)=0,0,AL15),"Service de 6 h ou plus sans pause notée : 20 min à prévoir. ","")&amp;IF(CC15&gt;Règles!$B$6*60,"Plus de 48 h dans la semaine.",""))</f>
        <v/>
      </c>
      <c r="AU15">
        <f>IF(COUNT(C15)=1,(HOUR(C15)*60+MINUTE(C15)),IF(COUNT(E15)=1,(HOUR(E15)*60+MINUTE(E15)),0))</f>
        <v/>
      </c>
      <c r="AV15">
        <f>IF(COUNT(H15)=1,(HOUR(H15)*60+MINUTE(H15)),IF(COUNT(J15)=1,(HOUR(J15)*60+MINUTE(J15)),0))</f>
        <v/>
      </c>
      <c r="AW15">
        <f>IF(COUNT(M15)=1,(HOUR(M15)*60+MINUTE(M15)),IF(COUNT(O15)=1,(HOUR(O15)*60+MINUTE(O15)),0))</f>
        <v/>
      </c>
      <c r="AX15">
        <f>IF(COUNT(R15)=1,(HOUR(R15)*60+MINUTE(R15)),IF(COUNT(T15)=1,(HOUR(T15)*60+MINUTE(T15)),0))</f>
        <v/>
      </c>
      <c r="AY15">
        <f>IF(COUNT(W15)=1,(HOUR(W15)*60+MINUTE(W15)),IF(COUNT(Y15)=1,(HOUR(Y15)*60+MINUTE(Y15)),0))</f>
        <v/>
      </c>
      <c r="AZ15">
        <f>IF(COUNT(AB15)=1,(HOUR(AB15)*60+MINUTE(AB15)),IF(COUNT(AD15)=1,(HOUR(AD15)*60+MINUTE(AD15)),0))</f>
        <v/>
      </c>
      <c r="BA15">
        <f>IF(COUNT(AG15)=1,(HOUR(AG15)*60+MINUTE(AG15)),IF(COUNT(AI15)=1,(HOUR(AI15)*60+MINUTE(AI15)),0))</f>
        <v/>
      </c>
      <c r="BB15">
        <f>IF(COUNT(E15,F15)=2,(HOUR(E15)*60+MINUTE(E15))+MOD((HOUR(F15)*60+MINUTE(F15))-(HOUR(E15)*60+MINUTE(E15)),1440),IF(COUNT(C15,D15)=2,(HOUR(C15)*60+MINUTE(C15))+MOD((HOUR(D15)*60+MINUTE(D15))-(HOUR(C15)*60+MINUTE(C15)),1440),0))</f>
        <v/>
      </c>
      <c r="BC15">
        <f>IF(COUNT(J15,K15)=2,(HOUR(J15)*60+MINUTE(J15))+MOD((HOUR(K15)*60+MINUTE(K15))-(HOUR(J15)*60+MINUTE(J15)),1440),IF(COUNT(H15,I15)=2,(HOUR(H15)*60+MINUTE(H15))+MOD((HOUR(I15)*60+MINUTE(I15))-(HOUR(H15)*60+MINUTE(H15)),1440),0))</f>
        <v/>
      </c>
      <c r="BD15">
        <f>IF(COUNT(O15,P15)=2,(HOUR(O15)*60+MINUTE(O15))+MOD((HOUR(P15)*60+MINUTE(P15))-(HOUR(O15)*60+MINUTE(O15)),1440),IF(COUNT(M15,N15)=2,(HOUR(M15)*60+MINUTE(M15))+MOD((HOUR(N15)*60+MINUTE(N15))-(HOUR(M15)*60+MINUTE(M15)),1440),0))</f>
        <v/>
      </c>
      <c r="BE15">
        <f>IF(COUNT(T15,U15)=2,(HOUR(T15)*60+MINUTE(T15))+MOD((HOUR(U15)*60+MINUTE(U15))-(HOUR(T15)*60+MINUTE(T15)),1440),IF(COUNT(R15,S15)=2,(HOUR(R15)*60+MINUTE(R15))+MOD((HOUR(S15)*60+MINUTE(S15))-(HOUR(R15)*60+MINUTE(R15)),1440),0))</f>
        <v/>
      </c>
      <c r="BF15">
        <f>IF(COUNT(Y15,Z15)=2,(HOUR(Y15)*60+MINUTE(Y15))+MOD((HOUR(Z15)*60+MINUTE(Z15))-(HOUR(Y15)*60+MINUTE(Y15)),1440),IF(COUNT(W15,X15)=2,(HOUR(W15)*60+MINUTE(W15))+MOD((HOUR(X15)*60+MINUTE(X15))-(HOUR(W15)*60+MINUTE(W15)),1440),0))</f>
        <v/>
      </c>
      <c r="BG15">
        <f>IF(COUNT(AD15,AE15)=2,(HOUR(AD15)*60+MINUTE(AD15))+MOD((HOUR(AE15)*60+MINUTE(AE15))-(HOUR(AD15)*60+MINUTE(AD15)),1440),IF(COUNT(AB15,AC15)=2,(HOUR(AB15)*60+MINUTE(AB15))+MOD((HOUR(AC15)*60+MINUTE(AC15))-(HOUR(AB15)*60+MINUTE(AB15)),1440),0))</f>
        <v/>
      </c>
      <c r="BH15">
        <f>IF(COUNT(AI15,AJ15)=2,(HOUR(AI15)*60+MINUTE(AI15))+MOD((HOUR(AJ15)*60+MINUTE(AJ15))-(HOUR(AI15)*60+MINUTE(AI15)),1440),IF(COUNT(AG15,AH15)=2,(HOUR(AG15)*60+MINUTE(AG15))+MOD((HOUR(AH15)*60+MINUTE(AH15))-(HOUR(AG15)*60+MINUTE(AG15)),1440),0))</f>
        <v/>
      </c>
      <c r="BI15">
        <f>IF(OR(IF(COUNT(C15,D15)&lt;2,0,MOD((HOUR(D15)*60+MINUTE(D15))-(HOUR(C15)*60+MINUTE(C15)),1440))&gt;=Règles!$B$5*60,IF(COUNT(E15,F15)&lt;2,0,MOD((HOUR(F15)*60+MINUTE(F15))-(HOUR(E15)*60+MINUTE(E15)),1440))&gt;=Règles!$B$5*60),1,0)</f>
        <v/>
      </c>
      <c r="BJ15">
        <f>IF(OR(IF(COUNT(H15,I15)&lt;2,0,MOD((HOUR(I15)*60+MINUTE(I15))-(HOUR(H15)*60+MINUTE(H15)),1440))&gt;=Règles!$B$5*60,IF(COUNT(J15,K15)&lt;2,0,MOD((HOUR(K15)*60+MINUTE(K15))-(HOUR(J15)*60+MINUTE(J15)),1440))&gt;=Règles!$B$5*60),1,0)</f>
        <v/>
      </c>
      <c r="BK15">
        <f>IF(OR(IF(COUNT(M15,N15)&lt;2,0,MOD((HOUR(N15)*60+MINUTE(N15))-(HOUR(M15)*60+MINUTE(M15)),1440))&gt;=Règles!$B$5*60,IF(COUNT(O15,P15)&lt;2,0,MOD((HOUR(P15)*60+MINUTE(P15))-(HOUR(O15)*60+MINUTE(O15)),1440))&gt;=Règles!$B$5*60),1,0)</f>
        <v/>
      </c>
      <c r="BL15">
        <f>IF(OR(IF(COUNT(R15,S15)&lt;2,0,MOD((HOUR(S15)*60+MINUTE(S15))-(HOUR(R15)*60+MINUTE(R15)),1440))&gt;=Règles!$B$5*60,IF(COUNT(T15,U15)&lt;2,0,MOD((HOUR(U15)*60+MINUTE(U15))-(HOUR(T15)*60+MINUTE(T15)),1440))&gt;=Règles!$B$5*60),1,0)</f>
        <v/>
      </c>
      <c r="BM15">
        <f>IF(OR(IF(COUNT(W15,X15)&lt;2,0,MOD((HOUR(X15)*60+MINUTE(X15))-(HOUR(W15)*60+MINUTE(W15)),1440))&gt;=Règles!$B$5*60,IF(COUNT(Y15,Z15)&lt;2,0,MOD((HOUR(Z15)*60+MINUTE(Z15))-(HOUR(Y15)*60+MINUTE(Y15)),1440))&gt;=Règles!$B$5*60),1,0)</f>
        <v/>
      </c>
      <c r="BN15">
        <f>IF(OR(IF(COUNT(AB15,AC15)&lt;2,0,MOD((HOUR(AC15)*60+MINUTE(AC15))-(HOUR(AB15)*60+MINUTE(AB15)),1440))&gt;=Règles!$B$5*60,IF(COUNT(AD15,AE15)&lt;2,0,MOD((HOUR(AE15)*60+MINUTE(AE15))-(HOUR(AD15)*60+MINUTE(AD15)),1440))&gt;=Règles!$B$5*60),1,0)</f>
        <v/>
      </c>
      <c r="BO15">
        <f>IF(OR(IF(COUNT(AG15,AH15)&lt;2,0,MOD((HOUR(AH15)*60+MINUTE(AH15))-(HOUR(AG15)*60+MINUTE(AG15)),1440))&gt;=Règles!$B$5*60,IF(COUNT(AI15,AJ15)&lt;2,0,MOD((HOUR(AJ15)*60+MINUTE(AJ15))-(HOUR(AI15)*60+MINUTE(AI15)),1440))&gt;=Règles!$B$5*60),1,0)</f>
        <v/>
      </c>
      <c r="BP15">
        <f>IF(COUNT(C15,D15)&lt;2,0,MOD((HOUR(D15)*60+MINUTE(D15))-(HOUR(C15)*60+MINUTE(C15)),1440))+IF(COUNT(E15,F15)&lt;2,0,MOD((HOUR(F15)*60+MINUTE(F15))-(HOUR(E15)*60+MINUTE(E15)),1440))</f>
        <v/>
      </c>
      <c r="BQ15">
        <f>IF(COUNT(H15,I15)&lt;2,0,MOD((HOUR(I15)*60+MINUTE(I15))-(HOUR(H15)*60+MINUTE(H15)),1440))+IF(COUNT(J15,K15)&lt;2,0,MOD((HOUR(K15)*60+MINUTE(K15))-(HOUR(J15)*60+MINUTE(J15)),1440))</f>
        <v/>
      </c>
      <c r="BR15">
        <f>IF(COUNT(M15,N15)&lt;2,0,MOD((HOUR(N15)*60+MINUTE(N15))-(HOUR(M15)*60+MINUTE(M15)),1440))+IF(COUNT(O15,P15)&lt;2,0,MOD((HOUR(P15)*60+MINUTE(P15))-(HOUR(O15)*60+MINUTE(O15)),1440))</f>
        <v/>
      </c>
      <c r="BS15">
        <f>IF(COUNT(R15,S15)&lt;2,0,MOD((HOUR(S15)*60+MINUTE(S15))-(HOUR(R15)*60+MINUTE(R15)),1440))+IF(COUNT(T15,U15)&lt;2,0,MOD((HOUR(U15)*60+MINUTE(U15))-(HOUR(T15)*60+MINUTE(T15)),1440))</f>
        <v/>
      </c>
      <c r="BT15">
        <f>IF(COUNT(W15,X15)&lt;2,0,MOD((HOUR(X15)*60+MINUTE(X15))-(HOUR(W15)*60+MINUTE(W15)),1440))+IF(COUNT(Y15,Z15)&lt;2,0,MOD((HOUR(Z15)*60+MINUTE(Z15))-(HOUR(Y15)*60+MINUTE(Y15)),1440))</f>
        <v/>
      </c>
      <c r="BU15">
        <f>IF(COUNT(AB15,AC15)&lt;2,0,MOD((HOUR(AC15)*60+MINUTE(AC15))-(HOUR(AB15)*60+MINUTE(AB15)),1440))+IF(COUNT(AD15,AE15)&lt;2,0,MOD((HOUR(AE15)*60+MINUTE(AE15))-(HOUR(AD15)*60+MINUTE(AD15)),1440))</f>
        <v/>
      </c>
      <c r="BV15">
        <f>IF(COUNT(AG15,AH15)&lt;2,0,MOD((HOUR(AH15)*60+MINUTE(AH15))-(HOUR(AG15)*60+MINUTE(AG15)),1440))+IF(COUNT(AI15,AJ15)&lt;2,0,MOD((HOUR(AJ15)*60+MINUTE(AJ15))-(HOUR(AI15)*60+MINUTE(AI15)),1440))</f>
        <v/>
      </c>
      <c r="BW15">
        <f>IF(AND(BP15&gt;0,BQ15&gt;0),1440+AV15-BB15,99999)</f>
        <v/>
      </c>
      <c r="BX15">
        <f>IF(AND(BQ15&gt;0,BR15&gt;0),1440+AW15-BC15,99999)</f>
        <v/>
      </c>
      <c r="BY15">
        <f>IF(AND(BR15&gt;0,BS15&gt;0),1440+AX15-BD15,99999)</f>
        <v/>
      </c>
      <c r="BZ15">
        <f>IF(AND(BS15&gt;0,BT15&gt;0),1440+AY15-BE15,99999)</f>
        <v/>
      </c>
      <c r="CA15">
        <f>IF(AND(BT15&gt;0,BU15&gt;0),1440+AZ15-BF15,99999)</f>
        <v/>
      </c>
      <c r="CB15">
        <f>IF(AND(BU15&gt;0,BV15&gt;0),1440+BA15-BG15,99999)</f>
        <v/>
      </c>
      <c r="CC15">
        <f>SUM(BP15:BV15)-IF(COUNT(AL15)=0,0,AL15)</f>
        <v/>
      </c>
      <c r="CD15">
        <f>MIN(MAX(CC15-Règles!$B$7*60,0),(Règles!$B$8-Règles!$B$7)*60)</f>
        <v/>
      </c>
      <c r="CE15">
        <f>MIN(MAX(CC15-Règles!$B$8*60,0),(Règles!$B$9-Règles!$B$8)*60)</f>
        <v/>
      </c>
      <c r="CF15">
        <f>MAX(CC15-Règles!$B$9*60,0)</f>
        <v/>
      </c>
    </row>
    <row r="16">
      <c r="A16" s="3" t="n"/>
      <c r="B16" s="3" t="n"/>
      <c r="C16" s="9" t="n"/>
      <c r="D16" s="9" t="n"/>
      <c r="E16" s="9" t="n"/>
      <c r="F16" s="9" t="n"/>
      <c r="G16" s="10">
        <f>BP16/1440</f>
        <v/>
      </c>
      <c r="H16" s="9" t="n"/>
      <c r="I16" s="9" t="n"/>
      <c r="J16" s="9" t="n"/>
      <c r="K16" s="9" t="n"/>
      <c r="L16" s="10">
        <f>BQ16/1440</f>
        <v/>
      </c>
      <c r="M16" s="9" t="n"/>
      <c r="N16" s="9" t="n"/>
      <c r="O16" s="9" t="n"/>
      <c r="P16" s="9" t="n"/>
      <c r="Q16" s="10">
        <f>BR16/1440</f>
        <v/>
      </c>
      <c r="R16" s="9" t="n"/>
      <c r="S16" s="9" t="n"/>
      <c r="T16" s="9" t="n"/>
      <c r="U16" s="9" t="n"/>
      <c r="V16" s="10">
        <f>BS16/1440</f>
        <v/>
      </c>
      <c r="W16" s="9" t="n"/>
      <c r="X16" s="9" t="n"/>
      <c r="Y16" s="9" t="n"/>
      <c r="Z16" s="9" t="n"/>
      <c r="AA16" s="10">
        <f>BT16/1440</f>
        <v/>
      </c>
      <c r="AB16" s="9" t="n"/>
      <c r="AC16" s="9" t="n"/>
      <c r="AD16" s="9" t="n"/>
      <c r="AE16" s="9" t="n"/>
      <c r="AF16" s="10">
        <f>BU16/1440</f>
        <v/>
      </c>
      <c r="AG16" s="9" t="n"/>
      <c r="AH16" s="9" t="n"/>
      <c r="AI16" s="9" t="n"/>
      <c r="AJ16" s="9" t="n"/>
      <c r="AK16" s="10">
        <f>BV16/1440</f>
        <v/>
      </c>
      <c r="AL16" s="11" t="n"/>
      <c r="AM16" s="12">
        <f>CC16/1440</f>
        <v/>
      </c>
      <c r="AN16" s="13">
        <f>CD16/1440</f>
        <v/>
      </c>
      <c r="AO16" s="13">
        <f>CE16/1440</f>
        <v/>
      </c>
      <c r="AP16" s="13">
        <f>CF16/1440</f>
        <v/>
      </c>
      <c r="AQ16" s="14" t="n"/>
      <c r="AR16" s="15">
        <f>IF(COUNT(AQ16)=0,"",ROUND(AQ16*(CD16*(1+Règles!$B$10)+CE16*(1+Règles!$B$11)+CF16*(1+Règles!$B$12))/60,2))</f>
        <v/>
      </c>
      <c r="AS16" s="16">
        <f>TRIM(IF(COUNTIF(BW16:CB16,"&lt;"&amp;(Règles!$B$4*60))&gt;0,"Moins de 11 h de repos entre deux journées. ","")&amp;IF(SUM(BI16:BO16)*20&gt;IF(COUNT(AL16)=0,0,AL16),"Service de 6 h ou plus sans pause notée : 20 min à prévoir. ","")&amp;IF(CC16&gt;Règles!$B$6*60,"Plus de 48 h dans la semaine.",""))</f>
        <v/>
      </c>
      <c r="AU16">
        <f>IF(COUNT(C16)=1,(HOUR(C16)*60+MINUTE(C16)),IF(COUNT(E16)=1,(HOUR(E16)*60+MINUTE(E16)),0))</f>
        <v/>
      </c>
      <c r="AV16">
        <f>IF(COUNT(H16)=1,(HOUR(H16)*60+MINUTE(H16)),IF(COUNT(J16)=1,(HOUR(J16)*60+MINUTE(J16)),0))</f>
        <v/>
      </c>
      <c r="AW16">
        <f>IF(COUNT(M16)=1,(HOUR(M16)*60+MINUTE(M16)),IF(COUNT(O16)=1,(HOUR(O16)*60+MINUTE(O16)),0))</f>
        <v/>
      </c>
      <c r="AX16">
        <f>IF(COUNT(R16)=1,(HOUR(R16)*60+MINUTE(R16)),IF(COUNT(T16)=1,(HOUR(T16)*60+MINUTE(T16)),0))</f>
        <v/>
      </c>
      <c r="AY16">
        <f>IF(COUNT(W16)=1,(HOUR(W16)*60+MINUTE(W16)),IF(COUNT(Y16)=1,(HOUR(Y16)*60+MINUTE(Y16)),0))</f>
        <v/>
      </c>
      <c r="AZ16">
        <f>IF(COUNT(AB16)=1,(HOUR(AB16)*60+MINUTE(AB16)),IF(COUNT(AD16)=1,(HOUR(AD16)*60+MINUTE(AD16)),0))</f>
        <v/>
      </c>
      <c r="BA16">
        <f>IF(COUNT(AG16)=1,(HOUR(AG16)*60+MINUTE(AG16)),IF(COUNT(AI16)=1,(HOUR(AI16)*60+MINUTE(AI16)),0))</f>
        <v/>
      </c>
      <c r="BB16">
        <f>IF(COUNT(E16,F16)=2,(HOUR(E16)*60+MINUTE(E16))+MOD((HOUR(F16)*60+MINUTE(F16))-(HOUR(E16)*60+MINUTE(E16)),1440),IF(COUNT(C16,D16)=2,(HOUR(C16)*60+MINUTE(C16))+MOD((HOUR(D16)*60+MINUTE(D16))-(HOUR(C16)*60+MINUTE(C16)),1440),0))</f>
        <v/>
      </c>
      <c r="BC16">
        <f>IF(COUNT(J16,K16)=2,(HOUR(J16)*60+MINUTE(J16))+MOD((HOUR(K16)*60+MINUTE(K16))-(HOUR(J16)*60+MINUTE(J16)),1440),IF(COUNT(H16,I16)=2,(HOUR(H16)*60+MINUTE(H16))+MOD((HOUR(I16)*60+MINUTE(I16))-(HOUR(H16)*60+MINUTE(H16)),1440),0))</f>
        <v/>
      </c>
      <c r="BD16">
        <f>IF(COUNT(O16,P16)=2,(HOUR(O16)*60+MINUTE(O16))+MOD((HOUR(P16)*60+MINUTE(P16))-(HOUR(O16)*60+MINUTE(O16)),1440),IF(COUNT(M16,N16)=2,(HOUR(M16)*60+MINUTE(M16))+MOD((HOUR(N16)*60+MINUTE(N16))-(HOUR(M16)*60+MINUTE(M16)),1440),0))</f>
        <v/>
      </c>
      <c r="BE16">
        <f>IF(COUNT(T16,U16)=2,(HOUR(T16)*60+MINUTE(T16))+MOD((HOUR(U16)*60+MINUTE(U16))-(HOUR(T16)*60+MINUTE(T16)),1440),IF(COUNT(R16,S16)=2,(HOUR(R16)*60+MINUTE(R16))+MOD((HOUR(S16)*60+MINUTE(S16))-(HOUR(R16)*60+MINUTE(R16)),1440),0))</f>
        <v/>
      </c>
      <c r="BF16">
        <f>IF(COUNT(Y16,Z16)=2,(HOUR(Y16)*60+MINUTE(Y16))+MOD((HOUR(Z16)*60+MINUTE(Z16))-(HOUR(Y16)*60+MINUTE(Y16)),1440),IF(COUNT(W16,X16)=2,(HOUR(W16)*60+MINUTE(W16))+MOD((HOUR(X16)*60+MINUTE(X16))-(HOUR(W16)*60+MINUTE(W16)),1440),0))</f>
        <v/>
      </c>
      <c r="BG16">
        <f>IF(COUNT(AD16,AE16)=2,(HOUR(AD16)*60+MINUTE(AD16))+MOD((HOUR(AE16)*60+MINUTE(AE16))-(HOUR(AD16)*60+MINUTE(AD16)),1440),IF(COUNT(AB16,AC16)=2,(HOUR(AB16)*60+MINUTE(AB16))+MOD((HOUR(AC16)*60+MINUTE(AC16))-(HOUR(AB16)*60+MINUTE(AB16)),1440),0))</f>
        <v/>
      </c>
      <c r="BH16">
        <f>IF(COUNT(AI16,AJ16)=2,(HOUR(AI16)*60+MINUTE(AI16))+MOD((HOUR(AJ16)*60+MINUTE(AJ16))-(HOUR(AI16)*60+MINUTE(AI16)),1440),IF(COUNT(AG16,AH16)=2,(HOUR(AG16)*60+MINUTE(AG16))+MOD((HOUR(AH16)*60+MINUTE(AH16))-(HOUR(AG16)*60+MINUTE(AG16)),1440),0))</f>
        <v/>
      </c>
      <c r="BI16">
        <f>IF(OR(IF(COUNT(C16,D16)&lt;2,0,MOD((HOUR(D16)*60+MINUTE(D16))-(HOUR(C16)*60+MINUTE(C16)),1440))&gt;=Règles!$B$5*60,IF(COUNT(E16,F16)&lt;2,0,MOD((HOUR(F16)*60+MINUTE(F16))-(HOUR(E16)*60+MINUTE(E16)),1440))&gt;=Règles!$B$5*60),1,0)</f>
        <v/>
      </c>
      <c r="BJ16">
        <f>IF(OR(IF(COUNT(H16,I16)&lt;2,0,MOD((HOUR(I16)*60+MINUTE(I16))-(HOUR(H16)*60+MINUTE(H16)),1440))&gt;=Règles!$B$5*60,IF(COUNT(J16,K16)&lt;2,0,MOD((HOUR(K16)*60+MINUTE(K16))-(HOUR(J16)*60+MINUTE(J16)),1440))&gt;=Règles!$B$5*60),1,0)</f>
        <v/>
      </c>
      <c r="BK16">
        <f>IF(OR(IF(COUNT(M16,N16)&lt;2,0,MOD((HOUR(N16)*60+MINUTE(N16))-(HOUR(M16)*60+MINUTE(M16)),1440))&gt;=Règles!$B$5*60,IF(COUNT(O16,P16)&lt;2,0,MOD((HOUR(P16)*60+MINUTE(P16))-(HOUR(O16)*60+MINUTE(O16)),1440))&gt;=Règles!$B$5*60),1,0)</f>
        <v/>
      </c>
      <c r="BL16">
        <f>IF(OR(IF(COUNT(R16,S16)&lt;2,0,MOD((HOUR(S16)*60+MINUTE(S16))-(HOUR(R16)*60+MINUTE(R16)),1440))&gt;=Règles!$B$5*60,IF(COUNT(T16,U16)&lt;2,0,MOD((HOUR(U16)*60+MINUTE(U16))-(HOUR(T16)*60+MINUTE(T16)),1440))&gt;=Règles!$B$5*60),1,0)</f>
        <v/>
      </c>
      <c r="BM16">
        <f>IF(OR(IF(COUNT(W16,X16)&lt;2,0,MOD((HOUR(X16)*60+MINUTE(X16))-(HOUR(W16)*60+MINUTE(W16)),1440))&gt;=Règles!$B$5*60,IF(COUNT(Y16,Z16)&lt;2,0,MOD((HOUR(Z16)*60+MINUTE(Z16))-(HOUR(Y16)*60+MINUTE(Y16)),1440))&gt;=Règles!$B$5*60),1,0)</f>
        <v/>
      </c>
      <c r="BN16">
        <f>IF(OR(IF(COUNT(AB16,AC16)&lt;2,0,MOD((HOUR(AC16)*60+MINUTE(AC16))-(HOUR(AB16)*60+MINUTE(AB16)),1440))&gt;=Règles!$B$5*60,IF(COUNT(AD16,AE16)&lt;2,0,MOD((HOUR(AE16)*60+MINUTE(AE16))-(HOUR(AD16)*60+MINUTE(AD16)),1440))&gt;=Règles!$B$5*60),1,0)</f>
        <v/>
      </c>
      <c r="BO16">
        <f>IF(OR(IF(COUNT(AG16,AH16)&lt;2,0,MOD((HOUR(AH16)*60+MINUTE(AH16))-(HOUR(AG16)*60+MINUTE(AG16)),1440))&gt;=Règles!$B$5*60,IF(COUNT(AI16,AJ16)&lt;2,0,MOD((HOUR(AJ16)*60+MINUTE(AJ16))-(HOUR(AI16)*60+MINUTE(AI16)),1440))&gt;=Règles!$B$5*60),1,0)</f>
        <v/>
      </c>
      <c r="BP16">
        <f>IF(COUNT(C16,D16)&lt;2,0,MOD((HOUR(D16)*60+MINUTE(D16))-(HOUR(C16)*60+MINUTE(C16)),1440))+IF(COUNT(E16,F16)&lt;2,0,MOD((HOUR(F16)*60+MINUTE(F16))-(HOUR(E16)*60+MINUTE(E16)),1440))</f>
        <v/>
      </c>
      <c r="BQ16">
        <f>IF(COUNT(H16,I16)&lt;2,0,MOD((HOUR(I16)*60+MINUTE(I16))-(HOUR(H16)*60+MINUTE(H16)),1440))+IF(COUNT(J16,K16)&lt;2,0,MOD((HOUR(K16)*60+MINUTE(K16))-(HOUR(J16)*60+MINUTE(J16)),1440))</f>
        <v/>
      </c>
      <c r="BR16">
        <f>IF(COUNT(M16,N16)&lt;2,0,MOD((HOUR(N16)*60+MINUTE(N16))-(HOUR(M16)*60+MINUTE(M16)),1440))+IF(COUNT(O16,P16)&lt;2,0,MOD((HOUR(P16)*60+MINUTE(P16))-(HOUR(O16)*60+MINUTE(O16)),1440))</f>
        <v/>
      </c>
      <c r="BS16">
        <f>IF(COUNT(R16,S16)&lt;2,0,MOD((HOUR(S16)*60+MINUTE(S16))-(HOUR(R16)*60+MINUTE(R16)),1440))+IF(COUNT(T16,U16)&lt;2,0,MOD((HOUR(U16)*60+MINUTE(U16))-(HOUR(T16)*60+MINUTE(T16)),1440))</f>
        <v/>
      </c>
      <c r="BT16">
        <f>IF(COUNT(W16,X16)&lt;2,0,MOD((HOUR(X16)*60+MINUTE(X16))-(HOUR(W16)*60+MINUTE(W16)),1440))+IF(COUNT(Y16,Z16)&lt;2,0,MOD((HOUR(Z16)*60+MINUTE(Z16))-(HOUR(Y16)*60+MINUTE(Y16)),1440))</f>
        <v/>
      </c>
      <c r="BU16">
        <f>IF(COUNT(AB16,AC16)&lt;2,0,MOD((HOUR(AC16)*60+MINUTE(AC16))-(HOUR(AB16)*60+MINUTE(AB16)),1440))+IF(COUNT(AD16,AE16)&lt;2,0,MOD((HOUR(AE16)*60+MINUTE(AE16))-(HOUR(AD16)*60+MINUTE(AD16)),1440))</f>
        <v/>
      </c>
      <c r="BV16">
        <f>IF(COUNT(AG16,AH16)&lt;2,0,MOD((HOUR(AH16)*60+MINUTE(AH16))-(HOUR(AG16)*60+MINUTE(AG16)),1440))+IF(COUNT(AI16,AJ16)&lt;2,0,MOD((HOUR(AJ16)*60+MINUTE(AJ16))-(HOUR(AI16)*60+MINUTE(AI16)),1440))</f>
        <v/>
      </c>
      <c r="BW16">
        <f>IF(AND(BP16&gt;0,BQ16&gt;0),1440+AV16-BB16,99999)</f>
        <v/>
      </c>
      <c r="BX16">
        <f>IF(AND(BQ16&gt;0,BR16&gt;0),1440+AW16-BC16,99999)</f>
        <v/>
      </c>
      <c r="BY16">
        <f>IF(AND(BR16&gt;0,BS16&gt;0),1440+AX16-BD16,99999)</f>
        <v/>
      </c>
      <c r="BZ16">
        <f>IF(AND(BS16&gt;0,BT16&gt;0),1440+AY16-BE16,99999)</f>
        <v/>
      </c>
      <c r="CA16">
        <f>IF(AND(BT16&gt;0,BU16&gt;0),1440+AZ16-BF16,99999)</f>
        <v/>
      </c>
      <c r="CB16">
        <f>IF(AND(BU16&gt;0,BV16&gt;0),1440+BA16-BG16,99999)</f>
        <v/>
      </c>
      <c r="CC16">
        <f>SUM(BP16:BV16)-IF(COUNT(AL16)=0,0,AL16)</f>
        <v/>
      </c>
      <c r="CD16">
        <f>MIN(MAX(CC16-Règles!$B$7*60,0),(Règles!$B$8-Règles!$B$7)*60)</f>
        <v/>
      </c>
      <c r="CE16">
        <f>MIN(MAX(CC16-Règles!$B$8*60,0),(Règles!$B$9-Règles!$B$8)*60)</f>
        <v/>
      </c>
      <c r="CF16">
        <f>MAX(CC16-Règles!$B$9*60,0)</f>
        <v/>
      </c>
    </row>
    <row r="17">
      <c r="A17" s="3" t="n"/>
      <c r="B17" s="3" t="n"/>
      <c r="C17" s="9" t="n"/>
      <c r="D17" s="9" t="n"/>
      <c r="E17" s="9" t="n"/>
      <c r="F17" s="9" t="n"/>
      <c r="G17" s="10">
        <f>BP17/1440</f>
        <v/>
      </c>
      <c r="H17" s="9" t="n"/>
      <c r="I17" s="9" t="n"/>
      <c r="J17" s="9" t="n"/>
      <c r="K17" s="9" t="n"/>
      <c r="L17" s="10">
        <f>BQ17/1440</f>
        <v/>
      </c>
      <c r="M17" s="9" t="n"/>
      <c r="N17" s="9" t="n"/>
      <c r="O17" s="9" t="n"/>
      <c r="P17" s="9" t="n"/>
      <c r="Q17" s="10">
        <f>BR17/1440</f>
        <v/>
      </c>
      <c r="R17" s="9" t="n"/>
      <c r="S17" s="9" t="n"/>
      <c r="T17" s="9" t="n"/>
      <c r="U17" s="9" t="n"/>
      <c r="V17" s="10">
        <f>BS17/1440</f>
        <v/>
      </c>
      <c r="W17" s="9" t="n"/>
      <c r="X17" s="9" t="n"/>
      <c r="Y17" s="9" t="n"/>
      <c r="Z17" s="9" t="n"/>
      <c r="AA17" s="10">
        <f>BT17/1440</f>
        <v/>
      </c>
      <c r="AB17" s="9" t="n"/>
      <c r="AC17" s="9" t="n"/>
      <c r="AD17" s="9" t="n"/>
      <c r="AE17" s="9" t="n"/>
      <c r="AF17" s="10">
        <f>BU17/1440</f>
        <v/>
      </c>
      <c r="AG17" s="9" t="n"/>
      <c r="AH17" s="9" t="n"/>
      <c r="AI17" s="9" t="n"/>
      <c r="AJ17" s="9" t="n"/>
      <c r="AK17" s="10">
        <f>BV17/1440</f>
        <v/>
      </c>
      <c r="AL17" s="11" t="n"/>
      <c r="AM17" s="12">
        <f>CC17/1440</f>
        <v/>
      </c>
      <c r="AN17" s="13">
        <f>CD17/1440</f>
        <v/>
      </c>
      <c r="AO17" s="13">
        <f>CE17/1440</f>
        <v/>
      </c>
      <c r="AP17" s="13">
        <f>CF17/1440</f>
        <v/>
      </c>
      <c r="AQ17" s="14" t="n"/>
      <c r="AR17" s="15">
        <f>IF(COUNT(AQ17)=0,"",ROUND(AQ17*(CD17*(1+Règles!$B$10)+CE17*(1+Règles!$B$11)+CF17*(1+Règles!$B$12))/60,2))</f>
        <v/>
      </c>
      <c r="AS17" s="16">
        <f>TRIM(IF(COUNTIF(BW17:CB17,"&lt;"&amp;(Règles!$B$4*60))&gt;0,"Moins de 11 h de repos entre deux journées. ","")&amp;IF(SUM(BI17:BO17)*20&gt;IF(COUNT(AL17)=0,0,AL17),"Service de 6 h ou plus sans pause notée : 20 min à prévoir. ","")&amp;IF(CC17&gt;Règles!$B$6*60,"Plus de 48 h dans la semaine.",""))</f>
        <v/>
      </c>
      <c r="AU17">
        <f>IF(COUNT(C17)=1,(HOUR(C17)*60+MINUTE(C17)),IF(COUNT(E17)=1,(HOUR(E17)*60+MINUTE(E17)),0))</f>
        <v/>
      </c>
      <c r="AV17">
        <f>IF(COUNT(H17)=1,(HOUR(H17)*60+MINUTE(H17)),IF(COUNT(J17)=1,(HOUR(J17)*60+MINUTE(J17)),0))</f>
        <v/>
      </c>
      <c r="AW17">
        <f>IF(COUNT(M17)=1,(HOUR(M17)*60+MINUTE(M17)),IF(COUNT(O17)=1,(HOUR(O17)*60+MINUTE(O17)),0))</f>
        <v/>
      </c>
      <c r="AX17">
        <f>IF(COUNT(R17)=1,(HOUR(R17)*60+MINUTE(R17)),IF(COUNT(T17)=1,(HOUR(T17)*60+MINUTE(T17)),0))</f>
        <v/>
      </c>
      <c r="AY17">
        <f>IF(COUNT(W17)=1,(HOUR(W17)*60+MINUTE(W17)),IF(COUNT(Y17)=1,(HOUR(Y17)*60+MINUTE(Y17)),0))</f>
        <v/>
      </c>
      <c r="AZ17">
        <f>IF(COUNT(AB17)=1,(HOUR(AB17)*60+MINUTE(AB17)),IF(COUNT(AD17)=1,(HOUR(AD17)*60+MINUTE(AD17)),0))</f>
        <v/>
      </c>
      <c r="BA17">
        <f>IF(COUNT(AG17)=1,(HOUR(AG17)*60+MINUTE(AG17)),IF(COUNT(AI17)=1,(HOUR(AI17)*60+MINUTE(AI17)),0))</f>
        <v/>
      </c>
      <c r="BB17">
        <f>IF(COUNT(E17,F17)=2,(HOUR(E17)*60+MINUTE(E17))+MOD((HOUR(F17)*60+MINUTE(F17))-(HOUR(E17)*60+MINUTE(E17)),1440),IF(COUNT(C17,D17)=2,(HOUR(C17)*60+MINUTE(C17))+MOD((HOUR(D17)*60+MINUTE(D17))-(HOUR(C17)*60+MINUTE(C17)),1440),0))</f>
        <v/>
      </c>
      <c r="BC17">
        <f>IF(COUNT(J17,K17)=2,(HOUR(J17)*60+MINUTE(J17))+MOD((HOUR(K17)*60+MINUTE(K17))-(HOUR(J17)*60+MINUTE(J17)),1440),IF(COUNT(H17,I17)=2,(HOUR(H17)*60+MINUTE(H17))+MOD((HOUR(I17)*60+MINUTE(I17))-(HOUR(H17)*60+MINUTE(H17)),1440),0))</f>
        <v/>
      </c>
      <c r="BD17">
        <f>IF(COUNT(O17,P17)=2,(HOUR(O17)*60+MINUTE(O17))+MOD((HOUR(P17)*60+MINUTE(P17))-(HOUR(O17)*60+MINUTE(O17)),1440),IF(COUNT(M17,N17)=2,(HOUR(M17)*60+MINUTE(M17))+MOD((HOUR(N17)*60+MINUTE(N17))-(HOUR(M17)*60+MINUTE(M17)),1440),0))</f>
        <v/>
      </c>
      <c r="BE17">
        <f>IF(COUNT(T17,U17)=2,(HOUR(T17)*60+MINUTE(T17))+MOD((HOUR(U17)*60+MINUTE(U17))-(HOUR(T17)*60+MINUTE(T17)),1440),IF(COUNT(R17,S17)=2,(HOUR(R17)*60+MINUTE(R17))+MOD((HOUR(S17)*60+MINUTE(S17))-(HOUR(R17)*60+MINUTE(R17)),1440),0))</f>
        <v/>
      </c>
      <c r="BF17">
        <f>IF(COUNT(Y17,Z17)=2,(HOUR(Y17)*60+MINUTE(Y17))+MOD((HOUR(Z17)*60+MINUTE(Z17))-(HOUR(Y17)*60+MINUTE(Y17)),1440),IF(COUNT(W17,X17)=2,(HOUR(W17)*60+MINUTE(W17))+MOD((HOUR(X17)*60+MINUTE(X17))-(HOUR(W17)*60+MINUTE(W17)),1440),0))</f>
        <v/>
      </c>
      <c r="BG17">
        <f>IF(COUNT(AD17,AE17)=2,(HOUR(AD17)*60+MINUTE(AD17))+MOD((HOUR(AE17)*60+MINUTE(AE17))-(HOUR(AD17)*60+MINUTE(AD17)),1440),IF(COUNT(AB17,AC17)=2,(HOUR(AB17)*60+MINUTE(AB17))+MOD((HOUR(AC17)*60+MINUTE(AC17))-(HOUR(AB17)*60+MINUTE(AB17)),1440),0))</f>
        <v/>
      </c>
      <c r="BH17">
        <f>IF(COUNT(AI17,AJ17)=2,(HOUR(AI17)*60+MINUTE(AI17))+MOD((HOUR(AJ17)*60+MINUTE(AJ17))-(HOUR(AI17)*60+MINUTE(AI17)),1440),IF(COUNT(AG17,AH17)=2,(HOUR(AG17)*60+MINUTE(AG17))+MOD((HOUR(AH17)*60+MINUTE(AH17))-(HOUR(AG17)*60+MINUTE(AG17)),1440),0))</f>
        <v/>
      </c>
      <c r="BI17">
        <f>IF(OR(IF(COUNT(C17,D17)&lt;2,0,MOD((HOUR(D17)*60+MINUTE(D17))-(HOUR(C17)*60+MINUTE(C17)),1440))&gt;=Règles!$B$5*60,IF(COUNT(E17,F17)&lt;2,0,MOD((HOUR(F17)*60+MINUTE(F17))-(HOUR(E17)*60+MINUTE(E17)),1440))&gt;=Règles!$B$5*60),1,0)</f>
        <v/>
      </c>
      <c r="BJ17">
        <f>IF(OR(IF(COUNT(H17,I17)&lt;2,0,MOD((HOUR(I17)*60+MINUTE(I17))-(HOUR(H17)*60+MINUTE(H17)),1440))&gt;=Règles!$B$5*60,IF(COUNT(J17,K17)&lt;2,0,MOD((HOUR(K17)*60+MINUTE(K17))-(HOUR(J17)*60+MINUTE(J17)),1440))&gt;=Règles!$B$5*60),1,0)</f>
        <v/>
      </c>
      <c r="BK17">
        <f>IF(OR(IF(COUNT(M17,N17)&lt;2,0,MOD((HOUR(N17)*60+MINUTE(N17))-(HOUR(M17)*60+MINUTE(M17)),1440))&gt;=Règles!$B$5*60,IF(COUNT(O17,P17)&lt;2,0,MOD((HOUR(P17)*60+MINUTE(P17))-(HOUR(O17)*60+MINUTE(O17)),1440))&gt;=Règles!$B$5*60),1,0)</f>
        <v/>
      </c>
      <c r="BL17">
        <f>IF(OR(IF(COUNT(R17,S17)&lt;2,0,MOD((HOUR(S17)*60+MINUTE(S17))-(HOUR(R17)*60+MINUTE(R17)),1440))&gt;=Règles!$B$5*60,IF(COUNT(T17,U17)&lt;2,0,MOD((HOUR(U17)*60+MINUTE(U17))-(HOUR(T17)*60+MINUTE(T17)),1440))&gt;=Règles!$B$5*60),1,0)</f>
        <v/>
      </c>
      <c r="BM17">
        <f>IF(OR(IF(COUNT(W17,X17)&lt;2,0,MOD((HOUR(X17)*60+MINUTE(X17))-(HOUR(W17)*60+MINUTE(W17)),1440))&gt;=Règles!$B$5*60,IF(COUNT(Y17,Z17)&lt;2,0,MOD((HOUR(Z17)*60+MINUTE(Z17))-(HOUR(Y17)*60+MINUTE(Y17)),1440))&gt;=Règles!$B$5*60),1,0)</f>
        <v/>
      </c>
      <c r="BN17">
        <f>IF(OR(IF(COUNT(AB17,AC17)&lt;2,0,MOD((HOUR(AC17)*60+MINUTE(AC17))-(HOUR(AB17)*60+MINUTE(AB17)),1440))&gt;=Règles!$B$5*60,IF(COUNT(AD17,AE17)&lt;2,0,MOD((HOUR(AE17)*60+MINUTE(AE17))-(HOUR(AD17)*60+MINUTE(AD17)),1440))&gt;=Règles!$B$5*60),1,0)</f>
        <v/>
      </c>
      <c r="BO17">
        <f>IF(OR(IF(COUNT(AG17,AH17)&lt;2,0,MOD((HOUR(AH17)*60+MINUTE(AH17))-(HOUR(AG17)*60+MINUTE(AG17)),1440))&gt;=Règles!$B$5*60,IF(COUNT(AI17,AJ17)&lt;2,0,MOD((HOUR(AJ17)*60+MINUTE(AJ17))-(HOUR(AI17)*60+MINUTE(AI17)),1440))&gt;=Règles!$B$5*60),1,0)</f>
        <v/>
      </c>
      <c r="BP17">
        <f>IF(COUNT(C17,D17)&lt;2,0,MOD((HOUR(D17)*60+MINUTE(D17))-(HOUR(C17)*60+MINUTE(C17)),1440))+IF(COUNT(E17,F17)&lt;2,0,MOD((HOUR(F17)*60+MINUTE(F17))-(HOUR(E17)*60+MINUTE(E17)),1440))</f>
        <v/>
      </c>
      <c r="BQ17">
        <f>IF(COUNT(H17,I17)&lt;2,0,MOD((HOUR(I17)*60+MINUTE(I17))-(HOUR(H17)*60+MINUTE(H17)),1440))+IF(COUNT(J17,K17)&lt;2,0,MOD((HOUR(K17)*60+MINUTE(K17))-(HOUR(J17)*60+MINUTE(J17)),1440))</f>
        <v/>
      </c>
      <c r="BR17">
        <f>IF(COUNT(M17,N17)&lt;2,0,MOD((HOUR(N17)*60+MINUTE(N17))-(HOUR(M17)*60+MINUTE(M17)),1440))+IF(COUNT(O17,P17)&lt;2,0,MOD((HOUR(P17)*60+MINUTE(P17))-(HOUR(O17)*60+MINUTE(O17)),1440))</f>
        <v/>
      </c>
      <c r="BS17">
        <f>IF(COUNT(R17,S17)&lt;2,0,MOD((HOUR(S17)*60+MINUTE(S17))-(HOUR(R17)*60+MINUTE(R17)),1440))+IF(COUNT(T17,U17)&lt;2,0,MOD((HOUR(U17)*60+MINUTE(U17))-(HOUR(T17)*60+MINUTE(T17)),1440))</f>
        <v/>
      </c>
      <c r="BT17">
        <f>IF(COUNT(W17,X17)&lt;2,0,MOD((HOUR(X17)*60+MINUTE(X17))-(HOUR(W17)*60+MINUTE(W17)),1440))+IF(COUNT(Y17,Z17)&lt;2,0,MOD((HOUR(Z17)*60+MINUTE(Z17))-(HOUR(Y17)*60+MINUTE(Y17)),1440))</f>
        <v/>
      </c>
      <c r="BU17">
        <f>IF(COUNT(AB17,AC17)&lt;2,0,MOD((HOUR(AC17)*60+MINUTE(AC17))-(HOUR(AB17)*60+MINUTE(AB17)),1440))+IF(COUNT(AD17,AE17)&lt;2,0,MOD((HOUR(AE17)*60+MINUTE(AE17))-(HOUR(AD17)*60+MINUTE(AD17)),1440))</f>
        <v/>
      </c>
      <c r="BV17">
        <f>IF(COUNT(AG17,AH17)&lt;2,0,MOD((HOUR(AH17)*60+MINUTE(AH17))-(HOUR(AG17)*60+MINUTE(AG17)),1440))+IF(COUNT(AI17,AJ17)&lt;2,0,MOD((HOUR(AJ17)*60+MINUTE(AJ17))-(HOUR(AI17)*60+MINUTE(AI17)),1440))</f>
        <v/>
      </c>
      <c r="BW17">
        <f>IF(AND(BP17&gt;0,BQ17&gt;0),1440+AV17-BB17,99999)</f>
        <v/>
      </c>
      <c r="BX17">
        <f>IF(AND(BQ17&gt;0,BR17&gt;0),1440+AW17-BC17,99999)</f>
        <v/>
      </c>
      <c r="BY17">
        <f>IF(AND(BR17&gt;0,BS17&gt;0),1440+AX17-BD17,99999)</f>
        <v/>
      </c>
      <c r="BZ17">
        <f>IF(AND(BS17&gt;0,BT17&gt;0),1440+AY17-BE17,99999)</f>
        <v/>
      </c>
      <c r="CA17">
        <f>IF(AND(BT17&gt;0,BU17&gt;0),1440+AZ17-BF17,99999)</f>
        <v/>
      </c>
      <c r="CB17">
        <f>IF(AND(BU17&gt;0,BV17&gt;0),1440+BA17-BG17,99999)</f>
        <v/>
      </c>
      <c r="CC17">
        <f>SUM(BP17:BV17)-IF(COUNT(AL17)=0,0,AL17)</f>
        <v/>
      </c>
      <c r="CD17">
        <f>MIN(MAX(CC17-Règles!$B$7*60,0),(Règles!$B$8-Règles!$B$7)*60)</f>
        <v/>
      </c>
      <c r="CE17">
        <f>MIN(MAX(CC17-Règles!$B$8*60,0),(Règles!$B$9-Règles!$B$8)*60)</f>
        <v/>
      </c>
      <c r="CF17">
        <f>MAX(CC17-Règles!$B$9*60,0)</f>
        <v/>
      </c>
    </row>
    <row r="18">
      <c r="A18" s="3" t="n"/>
      <c r="B18" s="3" t="n"/>
      <c r="C18" s="9" t="n"/>
      <c r="D18" s="9" t="n"/>
      <c r="E18" s="9" t="n"/>
      <c r="F18" s="9" t="n"/>
      <c r="G18" s="10">
        <f>BP18/1440</f>
        <v/>
      </c>
      <c r="H18" s="9" t="n"/>
      <c r="I18" s="9" t="n"/>
      <c r="J18" s="9" t="n"/>
      <c r="K18" s="9" t="n"/>
      <c r="L18" s="10">
        <f>BQ18/1440</f>
        <v/>
      </c>
      <c r="M18" s="9" t="n"/>
      <c r="N18" s="9" t="n"/>
      <c r="O18" s="9" t="n"/>
      <c r="P18" s="9" t="n"/>
      <c r="Q18" s="10">
        <f>BR18/1440</f>
        <v/>
      </c>
      <c r="R18" s="9" t="n"/>
      <c r="S18" s="9" t="n"/>
      <c r="T18" s="9" t="n"/>
      <c r="U18" s="9" t="n"/>
      <c r="V18" s="10">
        <f>BS18/1440</f>
        <v/>
      </c>
      <c r="W18" s="9" t="n"/>
      <c r="X18" s="9" t="n"/>
      <c r="Y18" s="9" t="n"/>
      <c r="Z18" s="9" t="n"/>
      <c r="AA18" s="10">
        <f>BT18/1440</f>
        <v/>
      </c>
      <c r="AB18" s="9" t="n"/>
      <c r="AC18" s="9" t="n"/>
      <c r="AD18" s="9" t="n"/>
      <c r="AE18" s="9" t="n"/>
      <c r="AF18" s="10">
        <f>BU18/1440</f>
        <v/>
      </c>
      <c r="AG18" s="9" t="n"/>
      <c r="AH18" s="9" t="n"/>
      <c r="AI18" s="9" t="n"/>
      <c r="AJ18" s="9" t="n"/>
      <c r="AK18" s="10">
        <f>BV18/1440</f>
        <v/>
      </c>
      <c r="AL18" s="11" t="n"/>
      <c r="AM18" s="12">
        <f>CC18/1440</f>
        <v/>
      </c>
      <c r="AN18" s="13">
        <f>CD18/1440</f>
        <v/>
      </c>
      <c r="AO18" s="13">
        <f>CE18/1440</f>
        <v/>
      </c>
      <c r="AP18" s="13">
        <f>CF18/1440</f>
        <v/>
      </c>
      <c r="AQ18" s="14" t="n"/>
      <c r="AR18" s="15">
        <f>IF(COUNT(AQ18)=0,"",ROUND(AQ18*(CD18*(1+Règles!$B$10)+CE18*(1+Règles!$B$11)+CF18*(1+Règles!$B$12))/60,2))</f>
        <v/>
      </c>
      <c r="AS18" s="16">
        <f>TRIM(IF(COUNTIF(BW18:CB18,"&lt;"&amp;(Règles!$B$4*60))&gt;0,"Moins de 11 h de repos entre deux journées. ","")&amp;IF(SUM(BI18:BO18)*20&gt;IF(COUNT(AL18)=0,0,AL18),"Service de 6 h ou plus sans pause notée : 20 min à prévoir. ","")&amp;IF(CC18&gt;Règles!$B$6*60,"Plus de 48 h dans la semaine.",""))</f>
        <v/>
      </c>
      <c r="AU18">
        <f>IF(COUNT(C18)=1,(HOUR(C18)*60+MINUTE(C18)),IF(COUNT(E18)=1,(HOUR(E18)*60+MINUTE(E18)),0))</f>
        <v/>
      </c>
      <c r="AV18">
        <f>IF(COUNT(H18)=1,(HOUR(H18)*60+MINUTE(H18)),IF(COUNT(J18)=1,(HOUR(J18)*60+MINUTE(J18)),0))</f>
        <v/>
      </c>
      <c r="AW18">
        <f>IF(COUNT(M18)=1,(HOUR(M18)*60+MINUTE(M18)),IF(COUNT(O18)=1,(HOUR(O18)*60+MINUTE(O18)),0))</f>
        <v/>
      </c>
      <c r="AX18">
        <f>IF(COUNT(R18)=1,(HOUR(R18)*60+MINUTE(R18)),IF(COUNT(T18)=1,(HOUR(T18)*60+MINUTE(T18)),0))</f>
        <v/>
      </c>
      <c r="AY18">
        <f>IF(COUNT(W18)=1,(HOUR(W18)*60+MINUTE(W18)),IF(COUNT(Y18)=1,(HOUR(Y18)*60+MINUTE(Y18)),0))</f>
        <v/>
      </c>
      <c r="AZ18">
        <f>IF(COUNT(AB18)=1,(HOUR(AB18)*60+MINUTE(AB18)),IF(COUNT(AD18)=1,(HOUR(AD18)*60+MINUTE(AD18)),0))</f>
        <v/>
      </c>
      <c r="BA18">
        <f>IF(COUNT(AG18)=1,(HOUR(AG18)*60+MINUTE(AG18)),IF(COUNT(AI18)=1,(HOUR(AI18)*60+MINUTE(AI18)),0))</f>
        <v/>
      </c>
      <c r="BB18">
        <f>IF(COUNT(E18,F18)=2,(HOUR(E18)*60+MINUTE(E18))+MOD((HOUR(F18)*60+MINUTE(F18))-(HOUR(E18)*60+MINUTE(E18)),1440),IF(COUNT(C18,D18)=2,(HOUR(C18)*60+MINUTE(C18))+MOD((HOUR(D18)*60+MINUTE(D18))-(HOUR(C18)*60+MINUTE(C18)),1440),0))</f>
        <v/>
      </c>
      <c r="BC18">
        <f>IF(COUNT(J18,K18)=2,(HOUR(J18)*60+MINUTE(J18))+MOD((HOUR(K18)*60+MINUTE(K18))-(HOUR(J18)*60+MINUTE(J18)),1440),IF(COUNT(H18,I18)=2,(HOUR(H18)*60+MINUTE(H18))+MOD((HOUR(I18)*60+MINUTE(I18))-(HOUR(H18)*60+MINUTE(H18)),1440),0))</f>
        <v/>
      </c>
      <c r="BD18">
        <f>IF(COUNT(O18,P18)=2,(HOUR(O18)*60+MINUTE(O18))+MOD((HOUR(P18)*60+MINUTE(P18))-(HOUR(O18)*60+MINUTE(O18)),1440),IF(COUNT(M18,N18)=2,(HOUR(M18)*60+MINUTE(M18))+MOD((HOUR(N18)*60+MINUTE(N18))-(HOUR(M18)*60+MINUTE(M18)),1440),0))</f>
        <v/>
      </c>
      <c r="BE18">
        <f>IF(COUNT(T18,U18)=2,(HOUR(T18)*60+MINUTE(T18))+MOD((HOUR(U18)*60+MINUTE(U18))-(HOUR(T18)*60+MINUTE(T18)),1440),IF(COUNT(R18,S18)=2,(HOUR(R18)*60+MINUTE(R18))+MOD((HOUR(S18)*60+MINUTE(S18))-(HOUR(R18)*60+MINUTE(R18)),1440),0))</f>
        <v/>
      </c>
      <c r="BF18">
        <f>IF(COUNT(Y18,Z18)=2,(HOUR(Y18)*60+MINUTE(Y18))+MOD((HOUR(Z18)*60+MINUTE(Z18))-(HOUR(Y18)*60+MINUTE(Y18)),1440),IF(COUNT(W18,X18)=2,(HOUR(W18)*60+MINUTE(W18))+MOD((HOUR(X18)*60+MINUTE(X18))-(HOUR(W18)*60+MINUTE(W18)),1440),0))</f>
        <v/>
      </c>
      <c r="BG18">
        <f>IF(COUNT(AD18,AE18)=2,(HOUR(AD18)*60+MINUTE(AD18))+MOD((HOUR(AE18)*60+MINUTE(AE18))-(HOUR(AD18)*60+MINUTE(AD18)),1440),IF(COUNT(AB18,AC18)=2,(HOUR(AB18)*60+MINUTE(AB18))+MOD((HOUR(AC18)*60+MINUTE(AC18))-(HOUR(AB18)*60+MINUTE(AB18)),1440),0))</f>
        <v/>
      </c>
      <c r="BH18">
        <f>IF(COUNT(AI18,AJ18)=2,(HOUR(AI18)*60+MINUTE(AI18))+MOD((HOUR(AJ18)*60+MINUTE(AJ18))-(HOUR(AI18)*60+MINUTE(AI18)),1440),IF(COUNT(AG18,AH18)=2,(HOUR(AG18)*60+MINUTE(AG18))+MOD((HOUR(AH18)*60+MINUTE(AH18))-(HOUR(AG18)*60+MINUTE(AG18)),1440),0))</f>
        <v/>
      </c>
      <c r="BI18">
        <f>IF(OR(IF(COUNT(C18,D18)&lt;2,0,MOD((HOUR(D18)*60+MINUTE(D18))-(HOUR(C18)*60+MINUTE(C18)),1440))&gt;=Règles!$B$5*60,IF(COUNT(E18,F18)&lt;2,0,MOD((HOUR(F18)*60+MINUTE(F18))-(HOUR(E18)*60+MINUTE(E18)),1440))&gt;=Règles!$B$5*60),1,0)</f>
        <v/>
      </c>
      <c r="BJ18">
        <f>IF(OR(IF(COUNT(H18,I18)&lt;2,0,MOD((HOUR(I18)*60+MINUTE(I18))-(HOUR(H18)*60+MINUTE(H18)),1440))&gt;=Règles!$B$5*60,IF(COUNT(J18,K18)&lt;2,0,MOD((HOUR(K18)*60+MINUTE(K18))-(HOUR(J18)*60+MINUTE(J18)),1440))&gt;=Règles!$B$5*60),1,0)</f>
        <v/>
      </c>
      <c r="BK18">
        <f>IF(OR(IF(COUNT(M18,N18)&lt;2,0,MOD((HOUR(N18)*60+MINUTE(N18))-(HOUR(M18)*60+MINUTE(M18)),1440))&gt;=Règles!$B$5*60,IF(COUNT(O18,P18)&lt;2,0,MOD((HOUR(P18)*60+MINUTE(P18))-(HOUR(O18)*60+MINUTE(O18)),1440))&gt;=Règles!$B$5*60),1,0)</f>
        <v/>
      </c>
      <c r="BL18">
        <f>IF(OR(IF(COUNT(R18,S18)&lt;2,0,MOD((HOUR(S18)*60+MINUTE(S18))-(HOUR(R18)*60+MINUTE(R18)),1440))&gt;=Règles!$B$5*60,IF(COUNT(T18,U18)&lt;2,0,MOD((HOUR(U18)*60+MINUTE(U18))-(HOUR(T18)*60+MINUTE(T18)),1440))&gt;=Règles!$B$5*60),1,0)</f>
        <v/>
      </c>
      <c r="BM18">
        <f>IF(OR(IF(COUNT(W18,X18)&lt;2,0,MOD((HOUR(X18)*60+MINUTE(X18))-(HOUR(W18)*60+MINUTE(W18)),1440))&gt;=Règles!$B$5*60,IF(COUNT(Y18,Z18)&lt;2,0,MOD((HOUR(Z18)*60+MINUTE(Z18))-(HOUR(Y18)*60+MINUTE(Y18)),1440))&gt;=Règles!$B$5*60),1,0)</f>
        <v/>
      </c>
      <c r="BN18">
        <f>IF(OR(IF(COUNT(AB18,AC18)&lt;2,0,MOD((HOUR(AC18)*60+MINUTE(AC18))-(HOUR(AB18)*60+MINUTE(AB18)),1440))&gt;=Règles!$B$5*60,IF(COUNT(AD18,AE18)&lt;2,0,MOD((HOUR(AE18)*60+MINUTE(AE18))-(HOUR(AD18)*60+MINUTE(AD18)),1440))&gt;=Règles!$B$5*60),1,0)</f>
        <v/>
      </c>
      <c r="BO18">
        <f>IF(OR(IF(COUNT(AG18,AH18)&lt;2,0,MOD((HOUR(AH18)*60+MINUTE(AH18))-(HOUR(AG18)*60+MINUTE(AG18)),1440))&gt;=Règles!$B$5*60,IF(COUNT(AI18,AJ18)&lt;2,0,MOD((HOUR(AJ18)*60+MINUTE(AJ18))-(HOUR(AI18)*60+MINUTE(AI18)),1440))&gt;=Règles!$B$5*60),1,0)</f>
        <v/>
      </c>
      <c r="BP18">
        <f>IF(COUNT(C18,D18)&lt;2,0,MOD((HOUR(D18)*60+MINUTE(D18))-(HOUR(C18)*60+MINUTE(C18)),1440))+IF(COUNT(E18,F18)&lt;2,0,MOD((HOUR(F18)*60+MINUTE(F18))-(HOUR(E18)*60+MINUTE(E18)),1440))</f>
        <v/>
      </c>
      <c r="BQ18">
        <f>IF(COUNT(H18,I18)&lt;2,0,MOD((HOUR(I18)*60+MINUTE(I18))-(HOUR(H18)*60+MINUTE(H18)),1440))+IF(COUNT(J18,K18)&lt;2,0,MOD((HOUR(K18)*60+MINUTE(K18))-(HOUR(J18)*60+MINUTE(J18)),1440))</f>
        <v/>
      </c>
      <c r="BR18">
        <f>IF(COUNT(M18,N18)&lt;2,0,MOD((HOUR(N18)*60+MINUTE(N18))-(HOUR(M18)*60+MINUTE(M18)),1440))+IF(COUNT(O18,P18)&lt;2,0,MOD((HOUR(P18)*60+MINUTE(P18))-(HOUR(O18)*60+MINUTE(O18)),1440))</f>
        <v/>
      </c>
      <c r="BS18">
        <f>IF(COUNT(R18,S18)&lt;2,0,MOD((HOUR(S18)*60+MINUTE(S18))-(HOUR(R18)*60+MINUTE(R18)),1440))+IF(COUNT(T18,U18)&lt;2,0,MOD((HOUR(U18)*60+MINUTE(U18))-(HOUR(T18)*60+MINUTE(T18)),1440))</f>
        <v/>
      </c>
      <c r="BT18">
        <f>IF(COUNT(W18,X18)&lt;2,0,MOD((HOUR(X18)*60+MINUTE(X18))-(HOUR(W18)*60+MINUTE(W18)),1440))+IF(COUNT(Y18,Z18)&lt;2,0,MOD((HOUR(Z18)*60+MINUTE(Z18))-(HOUR(Y18)*60+MINUTE(Y18)),1440))</f>
        <v/>
      </c>
      <c r="BU18">
        <f>IF(COUNT(AB18,AC18)&lt;2,0,MOD((HOUR(AC18)*60+MINUTE(AC18))-(HOUR(AB18)*60+MINUTE(AB18)),1440))+IF(COUNT(AD18,AE18)&lt;2,0,MOD((HOUR(AE18)*60+MINUTE(AE18))-(HOUR(AD18)*60+MINUTE(AD18)),1440))</f>
        <v/>
      </c>
      <c r="BV18">
        <f>IF(COUNT(AG18,AH18)&lt;2,0,MOD((HOUR(AH18)*60+MINUTE(AH18))-(HOUR(AG18)*60+MINUTE(AG18)),1440))+IF(COUNT(AI18,AJ18)&lt;2,0,MOD((HOUR(AJ18)*60+MINUTE(AJ18))-(HOUR(AI18)*60+MINUTE(AI18)),1440))</f>
        <v/>
      </c>
      <c r="BW18">
        <f>IF(AND(BP18&gt;0,BQ18&gt;0),1440+AV18-BB18,99999)</f>
        <v/>
      </c>
      <c r="BX18">
        <f>IF(AND(BQ18&gt;0,BR18&gt;0),1440+AW18-BC18,99999)</f>
        <v/>
      </c>
      <c r="BY18">
        <f>IF(AND(BR18&gt;0,BS18&gt;0),1440+AX18-BD18,99999)</f>
        <v/>
      </c>
      <c r="BZ18">
        <f>IF(AND(BS18&gt;0,BT18&gt;0),1440+AY18-BE18,99999)</f>
        <v/>
      </c>
      <c r="CA18">
        <f>IF(AND(BT18&gt;0,BU18&gt;0),1440+AZ18-BF18,99999)</f>
        <v/>
      </c>
      <c r="CB18">
        <f>IF(AND(BU18&gt;0,BV18&gt;0),1440+BA18-BG18,99999)</f>
        <v/>
      </c>
      <c r="CC18">
        <f>SUM(BP18:BV18)-IF(COUNT(AL18)=0,0,AL18)</f>
        <v/>
      </c>
      <c r="CD18">
        <f>MIN(MAX(CC18-Règles!$B$7*60,0),(Règles!$B$8-Règles!$B$7)*60)</f>
        <v/>
      </c>
      <c r="CE18">
        <f>MIN(MAX(CC18-Règles!$B$8*60,0),(Règles!$B$9-Règles!$B$8)*60)</f>
        <v/>
      </c>
      <c r="CF18">
        <f>MAX(CC18-Règles!$B$9*60,0)</f>
        <v/>
      </c>
    </row>
  </sheetData>
  <mergeCells count="17">
    <mergeCell ref="A5:A6"/>
    <mergeCell ref="AN5:AN6"/>
    <mergeCell ref="AL5:AL6"/>
    <mergeCell ref="AM5:AM6"/>
    <mergeCell ref="AO5:AO6"/>
    <mergeCell ref="AP5:AP6"/>
    <mergeCell ref="AR5:AR6"/>
    <mergeCell ref="AQ5:AQ6"/>
    <mergeCell ref="AS5:AS6"/>
    <mergeCell ref="C5:G5"/>
    <mergeCell ref="AG5:AK5"/>
    <mergeCell ref="AB5:AF5"/>
    <mergeCell ref="H5:L5"/>
    <mergeCell ref="W5:AA5"/>
    <mergeCell ref="M5:Q5"/>
    <mergeCell ref="B5:B6"/>
    <mergeCell ref="R5:V5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90" customWidth="1" min="3" max="3"/>
  </cols>
  <sheetData>
    <row r="1">
      <c r="A1" s="17" t="inlineStr">
        <is>
          <t>Règles appliquées par le modèle</t>
        </is>
      </c>
    </row>
    <row r="2">
      <c r="A2" s="5" t="inlineStr">
        <is>
          <t>Salarié à temps plein, convention HCR. Modifie une valeur ici si un accord d'entreprise prévoit autre chose.</t>
        </is>
      </c>
    </row>
    <row r="4">
      <c r="A4" s="18" t="inlineStr">
        <is>
          <t>Repos minimum entre deux journées</t>
        </is>
      </c>
      <c r="B4" s="19" t="n">
        <v>11</v>
      </c>
      <c r="C4" s="20" t="inlineStr">
        <is>
          <t>Code du travail, art. L3131-1 (code.travail.gouv.fr, vérifié le 01/11/2026)</t>
        </is>
      </c>
    </row>
    <row r="5">
      <c r="A5" s="18" t="inlineStr">
        <is>
          <t>Pause de 20 min dès un service de</t>
        </is>
      </c>
      <c r="B5" s="19" t="n">
        <v>6</v>
      </c>
      <c r="C5" s="20" t="inlineStr">
        <is>
          <t>Code du travail, art. L3121-16 (code.travail.gouv.fr, vérifié le 01/11/2026)</t>
        </is>
      </c>
    </row>
    <row r="6">
      <c r="A6" s="18" t="inlineStr">
        <is>
          <t>Durée maximale de la semaine</t>
        </is>
      </c>
      <c r="B6" s="19" t="n">
        <v>48</v>
      </c>
      <c r="C6" s="20" t="inlineStr">
        <is>
          <t>Code du travail, art. L3121-20 (code.travail.gouv.fr, vérifié le 01/11/2026)</t>
        </is>
      </c>
    </row>
    <row r="7">
      <c r="A7" s="18" t="inlineStr">
        <is>
          <t>Heures sup au-delà de</t>
        </is>
      </c>
      <c r="B7" s="19" t="n">
        <v>35</v>
      </c>
      <c r="C7" s="20" t="inlineStr">
        <is>
          <t>Convention HCR (IDCC 1979), ministère du Travail, fiche mise à jour le 04/12/2025</t>
        </is>
      </c>
    </row>
    <row r="8">
      <c r="A8" s="18" t="inlineStr">
        <is>
          <t>Fin de la tranche à +10 %</t>
        </is>
      </c>
      <c r="B8" s="19" t="n">
        <v>39</v>
      </c>
      <c r="C8" s="20" t="inlineStr">
        <is>
          <t>Idem : +10 % de la 36e à la 39e heure</t>
        </is>
      </c>
    </row>
    <row r="9">
      <c r="A9" s="18" t="inlineStr">
        <is>
          <t>Fin de la tranche à +20 %</t>
        </is>
      </c>
      <c r="B9" s="19" t="n">
        <v>43</v>
      </c>
      <c r="C9" s="20" t="inlineStr">
        <is>
          <t>Idem : +20 % de la 40e à la 43e heure, +50 % au-delà</t>
        </is>
      </c>
    </row>
    <row r="10">
      <c r="A10" s="18" t="inlineStr">
        <is>
          <t>Majoration 1re tranche</t>
        </is>
      </c>
      <c r="B10" s="21" t="n">
        <v>0.1</v>
      </c>
      <c r="C10" s="20" t="inlineStr">
        <is>
          <t>Idem</t>
        </is>
      </c>
    </row>
    <row r="11">
      <c r="A11" s="18" t="inlineStr">
        <is>
          <t>Majoration 2e tranche</t>
        </is>
      </c>
      <c r="B11" s="21" t="n">
        <v>0.2</v>
      </c>
      <c r="C11" s="20" t="inlineStr">
        <is>
          <t>Idem</t>
        </is>
      </c>
    </row>
    <row r="12">
      <c r="A12" s="18" t="inlineStr">
        <is>
          <t>Majoration 3e tranche</t>
        </is>
      </c>
      <c r="B12" s="21" t="n">
        <v>0.5</v>
      </c>
      <c r="C12" s="20" t="inlineStr">
        <is>
          <t>Idem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Mode d'emploi</t>
        </is>
      </c>
    </row>
    <row r="2">
      <c r="A2" s="23" t="inlineStr">
        <is>
          <t>1. Dans l'onglet Planning, écris une ligne par salarié, puis ses heures de début et de fin, midi et soir.</t>
        </is>
      </c>
    </row>
    <row r="3">
      <c r="A3" s="23" t="inlineStr">
        <is>
          <t>2. Un service qui finit après minuit s'écrit tel quel : 18:00 à 00:50 compte 6 h 50.</t>
        </is>
      </c>
    </row>
    <row r="4">
      <c r="A4" s="23" t="inlineStr">
        <is>
          <t>3. Les pauses non payées de la semaine se notent en minutes dans « Pauses non payées » : elles sortent du total.</t>
        </is>
      </c>
    </row>
    <row r="5">
      <c r="A5" s="23" t="inlineStr">
        <is>
          <t>4. La colonne « À vérifier » signale un repos de moins de 11 h entre deux journées, un service de 6 h ou plus sans ses 20 min de pause notées, et une semaine de plus de 48 h.</t>
        </is>
      </c>
    </row>
    <row r="6">
      <c r="A6" s="23" t="inlineStr">
        <is>
          <t>5. Avec le taux horaire brut, le modèle donne le montant des heures sup, majoration comprise.</t>
        </is>
      </c>
    </row>
    <row r="7">
      <c r="A7" s="23" t="inlineStr"/>
    </row>
    <row r="8">
      <c r="A8" s="23" t="inlineStr">
        <is>
          <t>Ce que le modèle ne vérifie pas : les temps partiels (heures complémentaires), les durées maximales par jour propres à chaque poste dans la convention HCR, les moins de 18 ans, les accords d'entreprise.</t>
        </is>
      </c>
    </row>
    <row r="9">
      <c r="A9" s="23" t="inlineStr">
        <is>
          <t>Les règles et leurs sources sont dans l'onglet Règles.</t>
        </is>
      </c>
    </row>
    <row r="10">
      <c r="A10" s="23" t="inlineStr"/>
    </row>
    <row r="11">
      <c r="A11" s="23" t="inlineStr">
        <is>
          <t>Un modèle gratuit de La Brigade, la pointeuse et le planning des restaurants et hôtels indépendants.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2026-11-01T05:49:21Z</dcterms:created>
  <dcterms:modified xmlns:dcterms="http://purl.org/dc/terms/" xmlns:xsi="http://www.w3.org/2001/XMLSchema-instance" xsi:type="dcterms:W3CDTF">2026-11-01T05:49:21Z</dcterms:modified>
</cp:coreProperties>
</file>